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35" yWindow="15" windowWidth="12120" windowHeight="8700" tabRatio="599"/>
  </bookViews>
  <sheets>
    <sheet name="ведомственная 3 чтение" sheetId="11" r:id="rId1"/>
  </sheets>
  <definedNames>
    <definedName name="_acc2">#REF!</definedName>
    <definedName name="_End1">#REF!</definedName>
    <definedName name="_End10">#REF!</definedName>
    <definedName name="_End11">#REF!</definedName>
    <definedName name="_End12">#REF!</definedName>
    <definedName name="_End13">#REF!</definedName>
    <definedName name="_End14">#REF!</definedName>
    <definedName name="_End15">#REF!</definedName>
    <definedName name="_End16">#REF!</definedName>
    <definedName name="_End17">#REF!</definedName>
    <definedName name="_End18">#REF!</definedName>
    <definedName name="_End19">#REF!</definedName>
    <definedName name="_End2">#REF!</definedName>
    <definedName name="_End20">#REF!</definedName>
    <definedName name="_End21">#REF!</definedName>
    <definedName name="_End22">#REF!</definedName>
    <definedName name="_End23">#REF!</definedName>
    <definedName name="_End24">#REF!</definedName>
    <definedName name="_End25">#REF!</definedName>
    <definedName name="_End26">#REF!</definedName>
    <definedName name="_End27">#REF!</definedName>
    <definedName name="_End28">#REF!</definedName>
    <definedName name="_End29">#REF!</definedName>
    <definedName name="_End3">#REF!</definedName>
    <definedName name="_End30">#REF!</definedName>
    <definedName name="_End31">#REF!</definedName>
    <definedName name="_End32">#REF!</definedName>
    <definedName name="_End33">#REF!</definedName>
    <definedName name="_End34">#REF!</definedName>
    <definedName name="_End35">#REF!</definedName>
    <definedName name="_End36">#REF!</definedName>
    <definedName name="_End37">#REF!</definedName>
    <definedName name="_End38">#REF!</definedName>
    <definedName name="_End39">#REF!</definedName>
    <definedName name="_End4">#REF!</definedName>
    <definedName name="_End40">#REF!</definedName>
    <definedName name="_End41">#REF!</definedName>
    <definedName name="_End42">#REF!</definedName>
    <definedName name="_End43">#REF!</definedName>
    <definedName name="_End44">#REF!</definedName>
    <definedName name="_End45">#REF!</definedName>
    <definedName name="_End46">#REF!</definedName>
    <definedName name="_End47">#REF!</definedName>
    <definedName name="_End48">#REF!</definedName>
    <definedName name="_End49">#REF!</definedName>
    <definedName name="_End5">#REF!</definedName>
    <definedName name="_End50">#REF!</definedName>
    <definedName name="_End6">#REF!</definedName>
    <definedName name="_End7">#REF!</definedName>
    <definedName name="_End8">#REF!</definedName>
    <definedName name="_End9">#REF!</definedName>
    <definedName name="add_bk">#REF!</definedName>
    <definedName name="add_bk_n">#REF!</definedName>
    <definedName name="Boss_FIO">#REF!</definedName>
    <definedName name="Budget_Level">#REF!</definedName>
    <definedName name="Buh_Dol">#REF!</definedName>
    <definedName name="Buh_FIO">#REF!</definedName>
    <definedName name="cacc2">#REF!</definedName>
    <definedName name="cadd_bk">#REF!</definedName>
    <definedName name="cbk">#REF!</definedName>
    <definedName name="cdep">#REF!</definedName>
    <definedName name="cdiv">#REF!</definedName>
    <definedName name="cexp">#REF!</definedName>
    <definedName name="Chef_Dol">#REF!</definedName>
    <definedName name="Chef_FIO">#REF!</definedName>
    <definedName name="citem">#REF!</definedName>
    <definedName name="citem1">#REF!</definedName>
    <definedName name="citem2">#REF!</definedName>
    <definedName name="cmdiv">#REF!</definedName>
    <definedName name="corr02_n">#REF!</definedName>
    <definedName name="corr2">#REF!</definedName>
    <definedName name="corr2_cbp">#REF!</definedName>
    <definedName name="corr2_inn">#REF!</definedName>
    <definedName name="corr2_n">#REF!</definedName>
    <definedName name="csfin">#REF!</definedName>
    <definedName name="ctgt">#REF!</definedName>
    <definedName name="ctgt3">#REF!</definedName>
    <definedName name="ctgt5">#REF!</definedName>
    <definedName name="CurentGroup">#REF!</definedName>
    <definedName name="CurRow">#REF!</definedName>
    <definedName name="Data">#REF!</definedName>
    <definedName name="DataFields">#REF!</definedName>
    <definedName name="date">#REF!</definedName>
    <definedName name="dDate1">#REF!</definedName>
    <definedName name="dDate2">#REF!</definedName>
    <definedName name="dep">#REF!</definedName>
    <definedName name="dep_n">#REF!</definedName>
    <definedName name="div">#REF!</definedName>
    <definedName name="div_n">#REF!</definedName>
    <definedName name="EndPred">#REF!</definedName>
    <definedName name="EndRow">#REF!</definedName>
    <definedName name="exp">#REF!</definedName>
    <definedName name="exp_n">#REF!</definedName>
    <definedName name="Footer">#REF!</definedName>
    <definedName name="GroupOrder">#REF!</definedName>
    <definedName name="item">#REF!</definedName>
    <definedName name="item_n">#REF!</definedName>
    <definedName name="item1_n">#REF!</definedName>
    <definedName name="item2_n">#REF!</definedName>
    <definedName name="izm">#REF!</definedName>
    <definedName name="link">#REF!</definedName>
    <definedName name="mdiv_n">#REF!</definedName>
    <definedName name="NastrFields">#REF!</definedName>
    <definedName name="nCheck_1">#REF!</definedName>
    <definedName name="nCheck_10">#REF!</definedName>
    <definedName name="nCheck_11">#REF!</definedName>
    <definedName name="nCheck_12">#REF!</definedName>
    <definedName name="nCheck_13">#REF!</definedName>
    <definedName name="nCheck_2">#REF!</definedName>
    <definedName name="nCheck_5">#REF!</definedName>
    <definedName name="nCheck_6">#REF!</definedName>
    <definedName name="nCheck_7">#REF!</definedName>
    <definedName name="nCheck_8">#REF!</definedName>
    <definedName name="nCheck_9">#REF!</definedName>
    <definedName name="nOtborLink1">#REF!</definedName>
    <definedName name="nOtborLink10">#REF!</definedName>
    <definedName name="nOtborLink11">#REF!</definedName>
    <definedName name="nOtborLink12">#REF!</definedName>
    <definedName name="nOtborLink2">#REF!</definedName>
    <definedName name="nOtborLink3">#REF!</definedName>
    <definedName name="nOtborLink4">#REF!</definedName>
    <definedName name="nOtborLink5">#REF!</definedName>
    <definedName name="nOtborLink6">#REF!</definedName>
    <definedName name="nOtborLink7">#REF!</definedName>
    <definedName name="nOtborLink8">#REF!</definedName>
    <definedName name="number">#REF!</definedName>
    <definedName name="obj_n">#REF!</definedName>
    <definedName name="PrevGroupName">#REF!</definedName>
    <definedName name="PrevGroupValue">#REF!</definedName>
    <definedName name="Rash_Date">#REF!</definedName>
    <definedName name="s_1">#REF!</definedName>
    <definedName name="s_2">#REF!</definedName>
    <definedName name="s_3">#REF!</definedName>
    <definedName name="s_4">#REF!</definedName>
    <definedName name="sfin">#REF!</definedName>
    <definedName name="sfin_n">#REF!</definedName>
    <definedName name="s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19">#REF!</definedName>
    <definedName name="Start2">#REF!</definedName>
    <definedName name="Start20">#REF!</definedName>
    <definedName name="Start21">#REF!</definedName>
    <definedName name="Start22">#REF!</definedName>
    <definedName name="Start23">#REF!</definedName>
    <definedName name="Start24">#REF!</definedName>
    <definedName name="Start25">#REF!</definedName>
    <definedName name="Start26">#REF!</definedName>
    <definedName name="Start27">#REF!</definedName>
    <definedName name="Start28">#REF!</definedName>
    <definedName name="Start29">#REF!</definedName>
    <definedName name="Start3">#REF!</definedName>
    <definedName name="Start30">#REF!</definedName>
    <definedName name="Start31">#REF!</definedName>
    <definedName name="Start32">#REF!</definedName>
    <definedName name="Start33">#REF!</definedName>
    <definedName name="Start34">#REF!</definedName>
    <definedName name="Start35">#REF!</definedName>
    <definedName name="Start36">#REF!</definedName>
    <definedName name="Start37">#REF!</definedName>
    <definedName name="Start38">#REF!</definedName>
    <definedName name="Start39">#REF!</definedName>
    <definedName name="Start4">#REF!</definedName>
    <definedName name="Start40">#REF!</definedName>
    <definedName name="Start41">#REF!</definedName>
    <definedName name="Start42">#REF!</definedName>
    <definedName name="Start43">#REF!</definedName>
    <definedName name="Start44">#REF!</definedName>
    <definedName name="Start45">#REF!</definedName>
    <definedName name="Start46">#REF!</definedName>
    <definedName name="Start47">#REF!</definedName>
    <definedName name="Start48">#REF!</definedName>
    <definedName name="Start49">#REF!</definedName>
    <definedName name="Start5">#REF!</definedName>
    <definedName name="Start50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Pred">#REF!</definedName>
    <definedName name="StartRow">#REF!</definedName>
    <definedName name="Struct_Podraz">#REF!</definedName>
    <definedName name="tgt">#REF!</definedName>
    <definedName name="tgt_n">#REF!</definedName>
    <definedName name="tgt3_n">#REF!</definedName>
    <definedName name="tgt5_n">#REF!</definedName>
    <definedName name="Today">#REF!</definedName>
    <definedName name="Today2">#REF!</definedName>
    <definedName name="User_CBP">#REF!</definedName>
    <definedName name="User_COFK">#REF!</definedName>
    <definedName name="User_Dol">#REF!</definedName>
    <definedName name="User_FIO">#REF!</definedName>
    <definedName name="User_INN">#REF!</definedName>
    <definedName name="User_Name">#REF!</definedName>
    <definedName name="User_Phone">#REF!</definedName>
    <definedName name="Zam_Boss_FIO">#REF!</definedName>
    <definedName name="Zam_Buh_FIO">#REF!</definedName>
    <definedName name="Zam_Chef_FIO">#REF!</definedName>
    <definedName name="_xlnm.Print_Area" localSheetId="0">'ведомственная 3 чтение'!$A$1:$H$226</definedName>
  </definedNames>
  <calcPr calcId="124519" fullPrecision="0"/>
</workbook>
</file>

<file path=xl/calcChain.xml><?xml version="1.0" encoding="utf-8"?>
<calcChain xmlns="http://schemas.openxmlformats.org/spreadsheetml/2006/main">
  <c r="D46" i="11"/>
  <c r="E187" l="1"/>
  <c r="E157"/>
  <c r="E156" s="1"/>
  <c r="E12" l="1"/>
  <c r="E11" s="1"/>
  <c r="E10" s="1"/>
  <c r="E16"/>
  <c r="E19"/>
  <c r="E22"/>
  <c r="E26"/>
  <c r="E29"/>
  <c r="E32"/>
  <c r="E34"/>
  <c r="E38"/>
  <c r="E41"/>
  <c r="E43"/>
  <c r="E46"/>
  <c r="E48"/>
  <c r="E53"/>
  <c r="E55"/>
  <c r="E58"/>
  <c r="E57" s="1"/>
  <c r="E61"/>
  <c r="E60" s="1"/>
  <c r="E65"/>
  <c r="E64" s="1"/>
  <c r="E68"/>
  <c r="E70"/>
  <c r="E73"/>
  <c r="E72" s="1"/>
  <c r="E76"/>
  <c r="E75" s="1"/>
  <c r="E80"/>
  <c r="E79" s="1"/>
  <c r="E78" s="1"/>
  <c r="E84"/>
  <c r="E83" s="1"/>
  <c r="E88"/>
  <c r="E92"/>
  <c r="E91" s="1"/>
  <c r="E96"/>
  <c r="E95" s="1"/>
  <c r="E99"/>
  <c r="E105"/>
  <c r="E104" s="1"/>
  <c r="E108"/>
  <c r="E113"/>
  <c r="E115"/>
  <c r="E118"/>
  <c r="E121"/>
  <c r="E125"/>
  <c r="E128"/>
  <c r="E131"/>
  <c r="E133"/>
  <c r="E137"/>
  <c r="E136" s="1"/>
  <c r="E135" s="1"/>
  <c r="E141"/>
  <c r="E140" s="1"/>
  <c r="E139" s="1"/>
  <c r="E145"/>
  <c r="E144" s="1"/>
  <c r="E150"/>
  <c r="E149" s="1"/>
  <c r="E160"/>
  <c r="E162"/>
  <c r="E166"/>
  <c r="E165" s="1"/>
  <c r="E170"/>
  <c r="E173"/>
  <c r="E180"/>
  <c r="E179" s="1"/>
  <c r="E183"/>
  <c r="E185"/>
  <c r="E191"/>
  <c r="E190" s="1"/>
  <c r="E189" s="1"/>
  <c r="E194"/>
  <c r="E198"/>
  <c r="E197" s="1"/>
  <c r="E196" s="1"/>
  <c r="E206"/>
  <c r="E205" s="1"/>
  <c r="E204" s="1"/>
  <c r="E208"/>
  <c r="D208"/>
  <c r="H220"/>
  <c r="G220"/>
  <c r="F220"/>
  <c r="C84"/>
  <c r="D84"/>
  <c r="E67" l="1"/>
  <c r="E63" s="1"/>
  <c r="E124"/>
  <c r="E130"/>
  <c r="E182"/>
  <c r="E178" s="1"/>
  <c r="E169"/>
  <c r="E168" s="1"/>
  <c r="E164" s="1"/>
  <c r="E159"/>
  <c r="E155" s="1"/>
  <c r="E143"/>
  <c r="E112"/>
  <c r="E45"/>
  <c r="E37"/>
  <c r="E25"/>
  <c r="E15"/>
  <c r="E82"/>
  <c r="E111" l="1"/>
  <c r="E14"/>
  <c r="H85"/>
  <c r="F85"/>
  <c r="E226" l="1"/>
  <c r="D198"/>
  <c r="C198"/>
  <c r="H203"/>
  <c r="F203"/>
  <c r="F187" l="1"/>
  <c r="D137"/>
  <c r="C137"/>
  <c r="F166"/>
  <c r="D166"/>
  <c r="C166"/>
  <c r="H225"/>
  <c r="H224"/>
  <c r="H223"/>
  <c r="H222"/>
  <c r="H221"/>
  <c r="H219"/>
  <c r="H218"/>
  <c r="H217"/>
  <c r="H216"/>
  <c r="H215"/>
  <c r="H214"/>
  <c r="H213"/>
  <c r="H212"/>
  <c r="H211"/>
  <c r="H210"/>
  <c r="H209"/>
  <c r="H207"/>
  <c r="H202"/>
  <c r="H201"/>
  <c r="H200"/>
  <c r="H199"/>
  <c r="H195"/>
  <c r="H193"/>
  <c r="H192"/>
  <c r="H188"/>
  <c r="H186"/>
  <c r="H184"/>
  <c r="H181"/>
  <c r="H175"/>
  <c r="H174"/>
  <c r="H172"/>
  <c r="H171"/>
  <c r="H167"/>
  <c r="H163"/>
  <c r="H161"/>
  <c r="H158"/>
  <c r="H157"/>
  <c r="H156"/>
  <c r="H154"/>
  <c r="H153"/>
  <c r="H152"/>
  <c r="H151"/>
  <c r="H148"/>
  <c r="H147"/>
  <c r="H146"/>
  <c r="H142"/>
  <c r="H138"/>
  <c r="H134"/>
  <c r="H132"/>
  <c r="H129"/>
  <c r="H123"/>
  <c r="H122"/>
  <c r="H120"/>
  <c r="H119"/>
  <c r="H117"/>
  <c r="H116"/>
  <c r="H114"/>
  <c r="H107"/>
  <c r="H106"/>
  <c r="H98"/>
  <c r="H97"/>
  <c r="H94"/>
  <c r="H93"/>
  <c r="H90"/>
  <c r="H89"/>
  <c r="H87"/>
  <c r="H86"/>
  <c r="H81"/>
  <c r="H77"/>
  <c r="H74"/>
  <c r="H71"/>
  <c r="H69"/>
  <c r="H66"/>
  <c r="H62"/>
  <c r="H59"/>
  <c r="H56"/>
  <c r="H54"/>
  <c r="H52"/>
  <c r="H51"/>
  <c r="H50"/>
  <c r="H49"/>
  <c r="H47"/>
  <c r="H44"/>
  <c r="H42"/>
  <c r="H40"/>
  <c r="H33"/>
  <c r="H31"/>
  <c r="H30"/>
  <c r="H28"/>
  <c r="H27"/>
  <c r="H24"/>
  <c r="H23"/>
  <c r="H21"/>
  <c r="H20"/>
  <c r="H18"/>
  <c r="H17"/>
  <c r="H13"/>
  <c r="G225"/>
  <c r="G224"/>
  <c r="G223"/>
  <c r="G222"/>
  <c r="G221"/>
  <c r="G219"/>
  <c r="G218"/>
  <c r="G217"/>
  <c r="G216"/>
  <c r="G215"/>
  <c r="G214"/>
  <c r="G213"/>
  <c r="G212"/>
  <c r="G211"/>
  <c r="G210"/>
  <c r="G209"/>
  <c r="G207"/>
  <c r="G201"/>
  <c r="G199"/>
  <c r="G195"/>
  <c r="G193"/>
  <c r="G192"/>
  <c r="G188"/>
  <c r="G186"/>
  <c r="G184"/>
  <c r="G181"/>
  <c r="G177"/>
  <c r="G176"/>
  <c r="G175"/>
  <c r="G174"/>
  <c r="G172"/>
  <c r="G171"/>
  <c r="G167"/>
  <c r="G163"/>
  <c r="G161"/>
  <c r="G158"/>
  <c r="G157"/>
  <c r="G156"/>
  <c r="G154"/>
  <c r="G153"/>
  <c r="G152"/>
  <c r="G151"/>
  <c r="G148"/>
  <c r="G147"/>
  <c r="G146"/>
  <c r="G142"/>
  <c r="G138"/>
  <c r="G134"/>
  <c r="G132"/>
  <c r="G129"/>
  <c r="G127"/>
  <c r="G126"/>
  <c r="G123"/>
  <c r="G122"/>
  <c r="G120"/>
  <c r="G119"/>
  <c r="G117"/>
  <c r="G116"/>
  <c r="G114"/>
  <c r="G107"/>
  <c r="G106"/>
  <c r="G103"/>
  <c r="G102"/>
  <c r="G98"/>
  <c r="G97"/>
  <c r="G94"/>
  <c r="G93"/>
  <c r="G87"/>
  <c r="G86"/>
  <c r="G81"/>
  <c r="G77"/>
  <c r="G74"/>
  <c r="G71"/>
  <c r="G69"/>
  <c r="G66"/>
  <c r="G62"/>
  <c r="G59"/>
  <c r="G56"/>
  <c r="G54"/>
  <c r="G52"/>
  <c r="G51"/>
  <c r="G50"/>
  <c r="G49"/>
  <c r="G47"/>
  <c r="G44"/>
  <c r="G42"/>
  <c r="G40"/>
  <c r="G39"/>
  <c r="G36"/>
  <c r="G33"/>
  <c r="G31"/>
  <c r="G30"/>
  <c r="G24"/>
  <c r="G23"/>
  <c r="G21"/>
  <c r="G18"/>
  <c r="G17"/>
  <c r="G13"/>
  <c r="F225"/>
  <c r="F224"/>
  <c r="F223"/>
  <c r="F222"/>
  <c r="F221"/>
  <c r="F219"/>
  <c r="F218"/>
  <c r="F217"/>
  <c r="F216"/>
  <c r="F215"/>
  <c r="F214"/>
  <c r="F213"/>
  <c r="F212"/>
  <c r="F211"/>
  <c r="F210"/>
  <c r="F209"/>
  <c r="F207"/>
  <c r="F202"/>
  <c r="F201"/>
  <c r="F200"/>
  <c r="F199"/>
  <c r="F195"/>
  <c r="F193"/>
  <c r="F192"/>
  <c r="F188"/>
  <c r="F186"/>
  <c r="F184"/>
  <c r="F181"/>
  <c r="F177"/>
  <c r="F176"/>
  <c r="F175"/>
  <c r="F174"/>
  <c r="F172"/>
  <c r="F171"/>
  <c r="F167"/>
  <c r="F163"/>
  <c r="F161"/>
  <c r="F158"/>
  <c r="F157"/>
  <c r="F156"/>
  <c r="F154"/>
  <c r="F153"/>
  <c r="F152"/>
  <c r="F151"/>
  <c r="F148"/>
  <c r="F147"/>
  <c r="F146"/>
  <c r="F142"/>
  <c r="F138"/>
  <c r="F134"/>
  <c r="F132"/>
  <c r="F129"/>
  <c r="F127"/>
  <c r="F126"/>
  <c r="F123"/>
  <c r="F122"/>
  <c r="F120"/>
  <c r="F119"/>
  <c r="F117"/>
  <c r="F116"/>
  <c r="F114"/>
  <c r="F110"/>
  <c r="F109"/>
  <c r="F107"/>
  <c r="F106"/>
  <c r="F103"/>
  <c r="F102"/>
  <c r="F101"/>
  <c r="F100"/>
  <c r="F98"/>
  <c r="F97"/>
  <c r="F94"/>
  <c r="F93"/>
  <c r="F90"/>
  <c r="F89"/>
  <c r="F87"/>
  <c r="F86"/>
  <c r="F81"/>
  <c r="F77"/>
  <c r="F74"/>
  <c r="F71"/>
  <c r="F69"/>
  <c r="F66"/>
  <c r="F62"/>
  <c r="F59"/>
  <c r="F56"/>
  <c r="F54"/>
  <c r="F52"/>
  <c r="F51"/>
  <c r="F50"/>
  <c r="F49"/>
  <c r="F47"/>
  <c r="F44"/>
  <c r="F42"/>
  <c r="F40"/>
  <c r="F39"/>
  <c r="F36"/>
  <c r="F35"/>
  <c r="F33"/>
  <c r="F31"/>
  <c r="F30"/>
  <c r="F28"/>
  <c r="F27"/>
  <c r="F24"/>
  <c r="F23"/>
  <c r="F21"/>
  <c r="F20"/>
  <c r="F18"/>
  <c r="F17"/>
  <c r="F13"/>
  <c r="D12"/>
  <c r="F12" s="1"/>
  <c r="D16"/>
  <c r="D19"/>
  <c r="H19" s="1"/>
  <c r="D22"/>
  <c r="H22"/>
  <c r="D26"/>
  <c r="D29"/>
  <c r="D25" s="1"/>
  <c r="D32"/>
  <c r="F32"/>
  <c r="D34"/>
  <c r="F34" s="1"/>
  <c r="D38"/>
  <c r="D41"/>
  <c r="F41"/>
  <c r="D43"/>
  <c r="F46"/>
  <c r="D48"/>
  <c r="H48" s="1"/>
  <c r="D53"/>
  <c r="D55"/>
  <c r="D58"/>
  <c r="D57" s="1"/>
  <c r="D61"/>
  <c r="D60" s="1"/>
  <c r="D65"/>
  <c r="D64"/>
  <c r="F64" s="1"/>
  <c r="D68"/>
  <c r="H68" s="1"/>
  <c r="D70"/>
  <c r="F70"/>
  <c r="D73"/>
  <c r="D72" s="1"/>
  <c r="D76"/>
  <c r="D75" s="1"/>
  <c r="D80"/>
  <c r="D79" s="1"/>
  <c r="D78" s="1"/>
  <c r="F84"/>
  <c r="D88"/>
  <c r="D83" s="1"/>
  <c r="D92"/>
  <c r="D91" s="1"/>
  <c r="D96"/>
  <c r="H96" s="1"/>
  <c r="D99"/>
  <c r="H99" s="1"/>
  <c r="D105"/>
  <c r="H105" s="1"/>
  <c r="D108"/>
  <c r="D113"/>
  <c r="F113" s="1"/>
  <c r="D115"/>
  <c r="D118"/>
  <c r="D121"/>
  <c r="F121" s="1"/>
  <c r="D125"/>
  <c r="F125" s="1"/>
  <c r="D128"/>
  <c r="D131"/>
  <c r="H131" s="1"/>
  <c r="D133"/>
  <c r="F133" s="1"/>
  <c r="D136"/>
  <c r="H136" s="1"/>
  <c r="D135"/>
  <c r="H135" s="1"/>
  <c r="D141"/>
  <c r="D140" s="1"/>
  <c r="D145"/>
  <c r="D144" s="1"/>
  <c r="D150"/>
  <c r="F150" s="1"/>
  <c r="D160"/>
  <c r="D162"/>
  <c r="D165"/>
  <c r="F165" s="1"/>
  <c r="D170"/>
  <c r="D173"/>
  <c r="H173" s="1"/>
  <c r="D180"/>
  <c r="D179" s="1"/>
  <c r="D183"/>
  <c r="H183" s="1"/>
  <c r="D185"/>
  <c r="F185" s="1"/>
  <c r="D191"/>
  <c r="D190" s="1"/>
  <c r="D194"/>
  <c r="F194" s="1"/>
  <c r="D197"/>
  <c r="D196" s="1"/>
  <c r="G198"/>
  <c r="D206"/>
  <c r="H206" s="1"/>
  <c r="H88"/>
  <c r="F108"/>
  <c r="F88"/>
  <c r="H46"/>
  <c r="F65"/>
  <c r="F137"/>
  <c r="F198"/>
  <c r="H141"/>
  <c r="D67"/>
  <c r="F136"/>
  <c r="F183"/>
  <c r="H53"/>
  <c r="H65"/>
  <c r="H73"/>
  <c r="H137"/>
  <c r="F96"/>
  <c r="F141"/>
  <c r="H166"/>
  <c r="D11"/>
  <c r="F11" s="1"/>
  <c r="H12"/>
  <c r="C183"/>
  <c r="C121"/>
  <c r="C113"/>
  <c r="G113" s="1"/>
  <c r="C115"/>
  <c r="C80"/>
  <c r="C88"/>
  <c r="C26"/>
  <c r="C22"/>
  <c r="G22" s="1"/>
  <c r="C19"/>
  <c r="G19" s="1"/>
  <c r="C194"/>
  <c r="G194" s="1"/>
  <c r="C180"/>
  <c r="G180" s="1"/>
  <c r="C208"/>
  <c r="G208" s="1"/>
  <c r="C61"/>
  <c r="C173"/>
  <c r="C162"/>
  <c r="C160"/>
  <c r="C150"/>
  <c r="C133"/>
  <c r="G133" s="1"/>
  <c r="C125"/>
  <c r="G125" s="1"/>
  <c r="C118"/>
  <c r="C108"/>
  <c r="C96"/>
  <c r="G96" s="1"/>
  <c r="C70"/>
  <c r="G70" s="1"/>
  <c r="C68"/>
  <c r="C58"/>
  <c r="C57" s="1"/>
  <c r="G57" s="1"/>
  <c r="C55"/>
  <c r="G55" s="1"/>
  <c r="C53"/>
  <c r="G53" s="1"/>
  <c r="C34"/>
  <c r="C48"/>
  <c r="C32"/>
  <c r="C25" s="1"/>
  <c r="C29"/>
  <c r="C46"/>
  <c r="G46" s="1"/>
  <c r="C16"/>
  <c r="G16" s="1"/>
  <c r="C12"/>
  <c r="G12" s="1"/>
  <c r="C185"/>
  <c r="C128"/>
  <c r="C124" s="1"/>
  <c r="C38"/>
  <c r="C99"/>
  <c r="G99" s="1"/>
  <c r="C206"/>
  <c r="C205" s="1"/>
  <c r="C145"/>
  <c r="C144" s="1"/>
  <c r="C131"/>
  <c r="G131"/>
  <c r="C76"/>
  <c r="G76" s="1"/>
  <c r="C65"/>
  <c r="G65" s="1"/>
  <c r="C191"/>
  <c r="C190" s="1"/>
  <c r="C189" s="1"/>
  <c r="C141"/>
  <c r="G141" s="1"/>
  <c r="C41"/>
  <c r="G41" s="1"/>
  <c r="C43"/>
  <c r="G43" s="1"/>
  <c r="C73"/>
  <c r="G73" s="1"/>
  <c r="C92"/>
  <c r="G92" s="1"/>
  <c r="C105"/>
  <c r="G105" s="1"/>
  <c r="G166"/>
  <c r="G137"/>
  <c r="C170"/>
  <c r="G170" s="1"/>
  <c r="C197"/>
  <c r="C196" s="1"/>
  <c r="C130"/>
  <c r="C136"/>
  <c r="G136" s="1"/>
  <c r="C165"/>
  <c r="G165" s="1"/>
  <c r="C95"/>
  <c r="G95" s="1"/>
  <c r="C60"/>
  <c r="G60" s="1"/>
  <c r="G160"/>
  <c r="C72"/>
  <c r="G72" s="1"/>
  <c r="C75"/>
  <c r="C149"/>
  <c r="G149" s="1"/>
  <c r="C179"/>
  <c r="G179" s="1"/>
  <c r="C169"/>
  <c r="C64"/>
  <c r="C79"/>
  <c r="C78" s="1"/>
  <c r="C11"/>
  <c r="G11" s="1"/>
  <c r="C168"/>
  <c r="G168" s="1"/>
  <c r="C83"/>
  <c r="H198"/>
  <c r="G197"/>
  <c r="G191"/>
  <c r="G173"/>
  <c r="H150"/>
  <c r="G150"/>
  <c r="F135"/>
  <c r="G121"/>
  <c r="F115"/>
  <c r="G115"/>
  <c r="H80"/>
  <c r="G75"/>
  <c r="H64"/>
  <c r="G61"/>
  <c r="G58"/>
  <c r="F53"/>
  <c r="H38"/>
  <c r="G34"/>
  <c r="H32"/>
  <c r="G32"/>
  <c r="F22"/>
  <c r="F19"/>
  <c r="H11"/>
  <c r="H197"/>
  <c r="H191" l="1"/>
  <c r="D169"/>
  <c r="D168" s="1"/>
  <c r="D164" s="1"/>
  <c r="F164" s="1"/>
  <c r="D130"/>
  <c r="H92"/>
  <c r="F73"/>
  <c r="F61"/>
  <c r="D45"/>
  <c r="D37"/>
  <c r="H37" s="1"/>
  <c r="C164"/>
  <c r="C37"/>
  <c r="C45"/>
  <c r="C159"/>
  <c r="C155" s="1"/>
  <c r="D189"/>
  <c r="D159"/>
  <c r="D155" s="1"/>
  <c r="C143"/>
  <c r="C104"/>
  <c r="C112"/>
  <c r="C182"/>
  <c r="C178" s="1"/>
  <c r="C135"/>
  <c r="G135" s="1"/>
  <c r="C140"/>
  <c r="C139" s="1"/>
  <c r="G139" s="1"/>
  <c r="C67"/>
  <c r="C63" s="1"/>
  <c r="D139"/>
  <c r="F139" s="1"/>
  <c r="F140"/>
  <c r="F72"/>
  <c r="H72"/>
  <c r="H179"/>
  <c r="F179"/>
  <c r="G205"/>
  <c r="C204"/>
  <c r="G204" s="1"/>
  <c r="C111"/>
  <c r="C15"/>
  <c r="C14" s="1"/>
  <c r="G64"/>
  <c r="D205"/>
  <c r="G183"/>
  <c r="G206"/>
  <c r="C10"/>
  <c r="G10" s="1"/>
  <c r="F206"/>
  <c r="D104"/>
  <c r="H104" s="1"/>
  <c r="F131"/>
  <c r="F180"/>
  <c r="F160"/>
  <c r="D149"/>
  <c r="F92"/>
  <c r="F99"/>
  <c r="H180"/>
  <c r="H194"/>
  <c r="C91"/>
  <c r="G91" s="1"/>
  <c r="H160"/>
  <c r="D95"/>
  <c r="F95" s="1"/>
  <c r="H76"/>
  <c r="D143"/>
  <c r="G68"/>
  <c r="H185"/>
  <c r="D182"/>
  <c r="H182" s="1"/>
  <c r="D15"/>
  <c r="D14" s="1"/>
  <c r="F128"/>
  <c r="H61"/>
  <c r="F145"/>
  <c r="D124"/>
  <c r="F124" s="1"/>
  <c r="H121"/>
  <c r="H118"/>
  <c r="H115"/>
  <c r="H113"/>
  <c r="D112"/>
  <c r="H95"/>
  <c r="H91"/>
  <c r="F91"/>
  <c r="F80"/>
  <c r="F76"/>
  <c r="H60"/>
  <c r="F60"/>
  <c r="F57"/>
  <c r="H57"/>
  <c r="F58"/>
  <c r="H58"/>
  <c r="F26"/>
  <c r="H16"/>
  <c r="D10"/>
  <c r="H25"/>
  <c r="H208"/>
  <c r="F208"/>
  <c r="H196"/>
  <c r="F197"/>
  <c r="F191"/>
  <c r="G187"/>
  <c r="H187"/>
  <c r="G182"/>
  <c r="G185"/>
  <c r="F173"/>
  <c r="F168"/>
  <c r="H170"/>
  <c r="F169"/>
  <c r="F170"/>
  <c r="G169"/>
  <c r="H168"/>
  <c r="H169"/>
  <c r="H165"/>
  <c r="F159"/>
  <c r="G159"/>
  <c r="H162"/>
  <c r="F162"/>
  <c r="G162"/>
  <c r="F149"/>
  <c r="H149"/>
  <c r="G145"/>
  <c r="H145"/>
  <c r="G140"/>
  <c r="H139"/>
  <c r="H140"/>
  <c r="H130"/>
  <c r="G130"/>
  <c r="F130"/>
  <c r="H133"/>
  <c r="H128"/>
  <c r="G124"/>
  <c r="G128"/>
  <c r="F118"/>
  <c r="G118"/>
  <c r="G104"/>
  <c r="F105"/>
  <c r="H84"/>
  <c r="F83"/>
  <c r="G84"/>
  <c r="D82"/>
  <c r="G79"/>
  <c r="H79"/>
  <c r="F79"/>
  <c r="G80"/>
  <c r="D63"/>
  <c r="F75"/>
  <c r="H75"/>
  <c r="H70"/>
  <c r="F68"/>
  <c r="H55"/>
  <c r="F55"/>
  <c r="G48"/>
  <c r="F48"/>
  <c r="F43"/>
  <c r="G37"/>
  <c r="H43"/>
  <c r="H41"/>
  <c r="F37"/>
  <c r="G38"/>
  <c r="F38"/>
  <c r="F29"/>
  <c r="G29"/>
  <c r="H29"/>
  <c r="F25"/>
  <c r="G25"/>
  <c r="H26"/>
  <c r="F16"/>
  <c r="H159" l="1"/>
  <c r="F104"/>
  <c r="F182"/>
  <c r="D178"/>
  <c r="H178" s="1"/>
  <c r="C82"/>
  <c r="C226" s="1"/>
  <c r="F205"/>
  <c r="H205"/>
  <c r="D204"/>
  <c r="D111"/>
  <c r="H124"/>
  <c r="H10"/>
  <c r="F10"/>
  <c r="F196"/>
  <c r="G196"/>
  <c r="H190"/>
  <c r="G190"/>
  <c r="F190"/>
  <c r="G178"/>
  <c r="G164"/>
  <c r="H164"/>
  <c r="G155"/>
  <c r="H155"/>
  <c r="F155"/>
  <c r="H144"/>
  <c r="F144"/>
  <c r="G144"/>
  <c r="G112"/>
  <c r="F112"/>
  <c r="H112"/>
  <c r="H83"/>
  <c r="G82"/>
  <c r="G83"/>
  <c r="G78"/>
  <c r="H78"/>
  <c r="F78"/>
  <c r="F67"/>
  <c r="H67"/>
  <c r="G67"/>
  <c r="F45"/>
  <c r="G45"/>
  <c r="H45"/>
  <c r="H15"/>
  <c r="F15"/>
  <c r="G15"/>
  <c r="D226" l="1"/>
  <c r="F178"/>
  <c r="H204"/>
  <c r="F204"/>
  <c r="H189"/>
  <c r="G189"/>
  <c r="F189"/>
  <c r="H143"/>
  <c r="F143"/>
  <c r="G143"/>
  <c r="H111"/>
  <c r="F111"/>
  <c r="G111"/>
  <c r="H82"/>
  <c r="F82"/>
  <c r="H63"/>
  <c r="F63"/>
  <c r="G63"/>
  <c r="G14"/>
  <c r="F14"/>
  <c r="H14"/>
  <c r="H226" l="1"/>
  <c r="G226"/>
  <c r="F226"/>
</calcChain>
</file>

<file path=xl/sharedStrings.xml><?xml version="1.0" encoding="utf-8"?>
<sst xmlns="http://schemas.openxmlformats.org/spreadsheetml/2006/main" count="483" uniqueCount="422">
  <si>
    <t xml:space="preserve">Подпрограмма "Осуществление руководства и управления в сфере установленных функций учреждения культуры Шкотовского района " (финансово-методический центр) </t>
  </si>
  <si>
    <t>Основное мероприятие "Повышение эффективности муниципального управления в сфере градостроения и жилищно-коммунального хозяйства"</t>
  </si>
  <si>
    <t>Основное мероприятие "Капитальный ремонт многоквартирных домов Шкотовского муниципального района"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</si>
  <si>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района"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</si>
  <si>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</si>
  <si>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Основное мероприятие "Развитие материально-технической базы для защиты населения и территории от чрезвычайных ситуаций"</t>
  </si>
  <si>
    <t>Подпрограмма "Развитие массовой физической культуры и спорта в Шкотовском муниципальном районе"</t>
  </si>
  <si>
    <t>Основное мероприятие "Создание условий для привлечения населения к занятиям спортом"</t>
  </si>
  <si>
    <t>Межбюжетные трансферты на материальное стимулирование организаторов физкультурно-массовой работы в поселениях</t>
  </si>
  <si>
    <t>Реализация физкультурных и спортивно-массовых мероприятий,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 для команд</t>
  </si>
  <si>
    <t>Подпрограмма "Развитие информационных систем и информационных сервисов для жителей Шкотовского муниципального района"</t>
  </si>
  <si>
    <t>Основное мероприятие"Создание и обеспечение функционирования среды электронного взаимодействия органов исполнительной власти Шкотовского муниципального района"</t>
  </si>
  <si>
    <t>Создание и поддержка Интернет-портала в сети Интернет</t>
  </si>
  <si>
    <t>Подпрограмма "Информирование населения Шкотовского муниципального района о реализации программ Шкотовского муниципального района и социально значимых объектах и мероприятиях в Шкотовском муниципальном районе"</t>
  </si>
  <si>
    <t>Основное мероприятие "Информирование населения Шкотовского муниципального района о реализации муниципальных программ Шкотовского муниципального района"</t>
  </si>
  <si>
    <t xml:space="preserve">Информационное освещение деятельности органов местного самоуправления Шкотовского муниципального района в средствах массовой информации </t>
  </si>
  <si>
    <t>Основное мероприятие "Создание условий для развития СМИ Шкотовского муниципального района и освещение деятельности органов местного самоуправления"</t>
  </si>
  <si>
    <t>Основное мероприятие "Организация транспортного обслуживания населения между поселениями в границах Шкотовского муниципального района"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</si>
  <si>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перевозку пассажиров и багажа автомобильным транспортом</t>
  </si>
  <si>
    <t>Основное мероприятие "Поддержка дорожного хозяйства Шкотовского муниципального района"</t>
  </si>
  <si>
    <t>Основное мероприятие "Совершенствование межбюджетных отношений в Шкотовском муниципальном районе"</t>
  </si>
  <si>
    <t>Дотации на выравнивание бюджетной обеспеченности поселений из регионального фонда финансовой поддержки</t>
  </si>
  <si>
    <t>Основное мероприятие "Совершенствание управления муниципальным долгом Шкотовского муниципального района"</t>
  </si>
  <si>
    <t>Процентные платежи по муниципальному долгу Шкотовского муниципального района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</si>
  <si>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</si>
  <si>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Руководство и управление в сфере установленных функций органов местного самоуправления Шкотовского муниципального района</t>
  </si>
  <si>
    <t>Председатель Думы Шкотовского муниципального района</t>
  </si>
  <si>
    <t>Депутаты Думы Шкотовского муниципального района</t>
  </si>
  <si>
    <t>Председатель контрольно-счетной комиссии Шкотовского муниципального района</t>
  </si>
  <si>
    <t>Резервный фонд Администрации Шкотовского муниципального района</t>
  </si>
  <si>
    <t>Содержанае и обслуживание казны Шкотовского муниципального района</t>
  </si>
  <si>
    <t xml:space="preserve"> 01 0 00 00000</t>
  </si>
  <si>
    <t xml:space="preserve"> 01 1 00 00000</t>
  </si>
  <si>
    <t>01 1 01 00000</t>
  </si>
  <si>
    <t>02 0 00 00000</t>
  </si>
  <si>
    <t>02 1 00 00000</t>
  </si>
  <si>
    <t>02 1 01 00000</t>
  </si>
  <si>
    <t>02 2 00 00000</t>
  </si>
  <si>
    <t>02 2 01 00000</t>
  </si>
  <si>
    <t>02 3 00 00000</t>
  </si>
  <si>
    <t>02 3 06 00000</t>
  </si>
  <si>
    <t>02 3 06 20050</t>
  </si>
  <si>
    <t>02 5 00 00000</t>
  </si>
  <si>
    <t>02 5 01 00000</t>
  </si>
  <si>
    <t>02 5 01 70590</t>
  </si>
  <si>
    <t>03 0 00 00000</t>
  </si>
  <si>
    <t>03 5 00 00000</t>
  </si>
  <si>
    <t>03 5 01 00000</t>
  </si>
  <si>
    <t>03 5 01 20090</t>
  </si>
  <si>
    <t>03 6 00 00000</t>
  </si>
  <si>
    <t>03 6 01 00000</t>
  </si>
  <si>
    <t>04 0 00 00000</t>
  </si>
  <si>
    <t>04 5 00 00000</t>
  </si>
  <si>
    <t>04 5 01 00000</t>
  </si>
  <si>
    <t>04 5 01 93100</t>
  </si>
  <si>
    <t>05 0 00 00000</t>
  </si>
  <si>
    <t>05 1 00 00000</t>
  </si>
  <si>
    <t>05 1 01 00000</t>
  </si>
  <si>
    <t>05 1 01 70590</t>
  </si>
  <si>
    <t>05 1 01 70610</t>
  </si>
  <si>
    <t>05 2 00 00000</t>
  </si>
  <si>
    <t>05 2 01 00000</t>
  </si>
  <si>
    <t>05 2 01 70590</t>
  </si>
  <si>
    <t>05 2 01 70610</t>
  </si>
  <si>
    <t>05 4 00 00000</t>
  </si>
  <si>
    <t>05 4 02 00000</t>
  </si>
  <si>
    <t>05 4 02 70590</t>
  </si>
  <si>
    <t>05 4 02 70610</t>
  </si>
  <si>
    <t>06 0 00 00000</t>
  </si>
  <si>
    <t>06 9 00 00000</t>
  </si>
  <si>
    <t>06 9 02 00000</t>
  </si>
  <si>
    <t>06 9 02 04060</t>
  </si>
  <si>
    <t>06  9 03 00000</t>
  </si>
  <si>
    <t>07 0 00 00000</t>
  </si>
  <si>
    <t>07 1 00 00000</t>
  </si>
  <si>
    <t>07 1 01 00000</t>
  </si>
  <si>
    <t>09 0 00 00000</t>
  </si>
  <si>
    <t>09 1 00 00000</t>
  </si>
  <si>
    <t>09 1 02 00000</t>
  </si>
  <si>
    <t>09 1 02 70590</t>
  </si>
  <si>
    <t xml:space="preserve">09 1 02 04020 </t>
  </si>
  <si>
    <t>09 1 02 20120</t>
  </si>
  <si>
    <t>11 0 00 00000</t>
  </si>
  <si>
    <t>11 2 00 00000</t>
  </si>
  <si>
    <t>11 2 01 00000</t>
  </si>
  <si>
    <t>11 2 01 20180</t>
  </si>
  <si>
    <t>11 6 00 00000</t>
  </si>
  <si>
    <t>11 6 02 00000</t>
  </si>
  <si>
    <t>11 6 02 20150</t>
  </si>
  <si>
    <t>11 6 03 00000</t>
  </si>
  <si>
    <t>11 6 03 70590</t>
  </si>
  <si>
    <t>12 0 00 00000</t>
  </si>
  <si>
    <t>12 1 00 00000</t>
  </si>
  <si>
    <t>12 1 01 00000</t>
  </si>
  <si>
    <t>12 1 01 60010</t>
  </si>
  <si>
    <t>12 2 00 00000</t>
  </si>
  <si>
    <t>12 2 03 00000</t>
  </si>
  <si>
    <t>12 2 03 20190</t>
  </si>
  <si>
    <t>12 2 03 20200</t>
  </si>
  <si>
    <t>17 0 00 00000</t>
  </si>
  <si>
    <t>17 2 00 00000</t>
  </si>
  <si>
    <t>17 3 00 00000</t>
  </si>
  <si>
    <t>17 3 02 00000</t>
  </si>
  <si>
    <t>17 3 02 01010</t>
  </si>
  <si>
    <t>17 3 03 00000</t>
  </si>
  <si>
    <t>17 3 03 10080</t>
  </si>
  <si>
    <t>18 0 00 00000</t>
  </si>
  <si>
    <t>18 1 00 00000</t>
  </si>
  <si>
    <t>99 0 00 00000</t>
  </si>
  <si>
    <t>99 9 99 93040</t>
  </si>
  <si>
    <r>
      <t xml:space="preserve"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 актах гражданского состояния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полномочий Российской Федерации по государственной регистрации актов гражданского состояния</t>
    </r>
  </si>
  <si>
    <t>Наименование</t>
  </si>
  <si>
    <t>Целевая статья</t>
  </si>
  <si>
    <t>Непрограммные направления деятельности органов местного самоуправления Шкотовского муниципального района</t>
  </si>
  <si>
    <t>(тыс. рублей)</t>
  </si>
  <si>
    <t>Проведение санитарно-просветительской работы среди граждан Шкотовского муниципального района</t>
  </si>
  <si>
    <t>Расходы на обеспечение деятельности (оказание услуг, выполнение работ) муниципальными учреждениями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</si>
  <si>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</si>
  <si>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</si>
  <si>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</si>
  <si>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Содержание автомобильных дорог муниципального значения на территории Шкотовского муниципального района</t>
  </si>
  <si>
    <t>Ремонт автомобильных дорог муниципального значения на территории Шкотовского муниципального района</t>
  </si>
  <si>
    <t>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</si>
  <si>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>Глава Шкотовского муниципального района</t>
  </si>
  <si>
    <t>Субвенции на создание и обеспечение деятельности комиссий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</si>
  <si>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</si>
  <si>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Расходы, связанные с исполнением решений, принятых судебными органами</t>
  </si>
  <si>
    <t>Пенсии за выслугу лет муниципальным служащим</t>
  </si>
  <si>
    <t>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(полномочия по ЖКХ)</t>
  </si>
  <si>
    <t>Исполнения обязательств по уплате взносов за капитальный ремонт общего имущества в многоквартирных домах</t>
  </si>
  <si>
    <t>Основное мероприятие "Организация мероприятий, направленных на борьбу с социально-значимыми заболеваниями"</t>
  </si>
  <si>
    <t>Основное мероприятие "Реализация образовательных программ дошкольного образования"</t>
  </si>
  <si>
    <t>Основное мероприятие "Развитие инфраструктуры общеобразовательных организаций"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</si>
  <si>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</si>
  <si>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Основное мероприятие"Создание условий для получения качественного общего образования"</t>
  </si>
  <si>
    <t>Проведение мероприятий для детей и молодёжи</t>
  </si>
  <si>
    <t>Основное мероприятие "Реализация мероприятий, направленных на привлечение детей и молодежи к участию в районных и краевых массовых мероприятиях и повышение качества жизни детей"</t>
  </si>
  <si>
    <t>Подпрограмма "Другие вопросы в области образования"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</si>
  <si>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района"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</si>
  <si>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</si>
  <si>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</si>
  <si>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Подпрограмма "Доступная среда"</t>
  </si>
  <si>
    <t>Основное мероприятие "Мероприятия по адаптации приоритетных объектов социальной, транспортной, инженерной инфраструктуры для обеспечения доступности и получения услуг инвалидами и другими маломобильными группами населения"</t>
  </si>
  <si>
    <t>Обеспечение беспрепятственного доступа инвалидов к объектам социальной инфраструктуры и информации</t>
  </si>
  <si>
    <t>Подпрограмма "Социальная поддержка отдельных граждан в Шкотовском муниципальном районе"</t>
  </si>
  <si>
    <t>Основное мероприятие "Выплата пенсий и доплат к пенсии"</t>
  </si>
  <si>
    <t>Подпрограмма "Улучшение условий и охраны труда в Шкотовском муниципальном районе"</t>
  </si>
  <si>
    <t>Основное мероприятие "Привентивные меры, направленные на снижение производственного травматизма и профессиональных заболеваний"</t>
  </si>
  <si>
    <t>Подпрограмма "Организация досуга и обеспечение населения Шкотовского района услугами организации культуры" (клубная система)</t>
  </si>
  <si>
    <t>Основное мероприятие "Обеспечение деятельности Муниципального казенного учреждения "Культурно-информационный центр"  Шкотовского муниципального района"</t>
  </si>
  <si>
    <t xml:space="preserve">Подпрограмма "Организация обслуживания населения Шкотовского района, комплектование и обеспечение сохранности библиотечных фондов библиотек поселений Шкотовского района" (централизованная библиотечная система) </t>
  </si>
  <si>
    <t>Всего расходов</t>
  </si>
  <si>
    <t>Основное мероприятие "Организация и обеспечение отдыха и оздоровления детей и подростков Шкотовского муниципального района"</t>
  </si>
  <si>
    <t>Развитие системы отдыха, оздоровления и занятости детей и подростков на территории Шкотовского муниципального района</t>
  </si>
  <si>
    <t>02 3 03 00000</t>
  </si>
  <si>
    <t>02 3 03 20060</t>
  </si>
  <si>
    <t>19 0 00 00000</t>
  </si>
  <si>
    <t>Подпрограмма "Поддержка учреждений культуры в Шкотовском муниципальном районе"</t>
  </si>
  <si>
    <t>Основное мероприятие "Обеспечение поддержки учреждений культуры в Шкотовском муниципальном районе"</t>
  </si>
  <si>
    <t>05 3 00 00000</t>
  </si>
  <si>
    <t>05 3 01 00000</t>
  </si>
  <si>
    <t>Подпрограмма "Содействие созданию в Шкотовском муниципальном районе новых мест в общеобразовательных организациях Шкотовского муниципального района"</t>
  </si>
  <si>
    <t>02 6 00 00000</t>
  </si>
  <si>
    <t>01 1 01 20030</t>
  </si>
  <si>
    <t>Основное мероприятие "Поддержка муниципальных программ в сфере водоснабжения, водоотведения и водоочистки"</t>
  </si>
  <si>
    <t>06 6 00 00000</t>
  </si>
  <si>
    <t>06 6 01 00000</t>
  </si>
  <si>
    <t>99 9 99 59300</t>
  </si>
  <si>
    <t>Основное мероприятие "Меры социального обеспечения граждан"</t>
  </si>
  <si>
    <t>Перевоз невостребованных трупов в морг и к месту захоронения</t>
  </si>
  <si>
    <t>03 1 00 00000</t>
  </si>
  <si>
    <t>03 1 01 00000</t>
  </si>
  <si>
    <t>03 1 01 20260</t>
  </si>
  <si>
    <t>Основное мероприятие "Ремонт автомобильных дорог в рамках реализации Приоритетного проекта "Безопасные и качественные дороги"</t>
  </si>
  <si>
    <t xml:space="preserve">Ремонт автомобильных дорог муниципального значения на территории Шкотовского муниципального района в рамках реализации Приоритетного проекта "Безопасные и качественные дороги" </t>
  </si>
  <si>
    <t>12 2 03 S2380</t>
  </si>
  <si>
    <t>03 6 01 10090</t>
  </si>
  <si>
    <t>06 9 03 20320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</si>
  <si>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 Приморского края</t>
  </si>
  <si>
    <t>Софинансирование из местного бюджета мероприятий по капитальному ремонту зданий муниципальных общеобразовательных учреждений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</si>
  <si>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</t>
  </si>
  <si>
    <t>Субсидии организациям на возмещение расходов в области ЖКХ</t>
  </si>
  <si>
    <t>06 6 02 60030</t>
  </si>
  <si>
    <t>06 6 02 00000</t>
  </si>
  <si>
    <t>Предоставление социальных выплат молодым семьям - участникам Подпрограммы для приобретения (строительства) стандартного жилья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</si>
  <si>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стандартного жилья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</si>
  <si>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</si>
  <si>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Субвенции, передаваемые органам местного самоуправления городских округов и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</si>
  <si>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</si>
  <si>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</si>
  <si>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</si>
  <si>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05 3 01 92540</t>
  </si>
  <si>
    <t>Федеральный проект "Дорожная сеть"</t>
  </si>
  <si>
    <t>Осуществление дорожной деятельности на автомобильных дорогах местного значения на территории Приморского края в рамках национального проекта "Безопасные и качественные автомобильные дороги"</t>
  </si>
  <si>
    <t>12 2 R1 00000</t>
  </si>
  <si>
    <t>12 2 R1 53932</t>
  </si>
  <si>
    <t>Материальная поддержка студентов</t>
  </si>
  <si>
    <t>02 2 04 00000</t>
  </si>
  <si>
    <t>02 2 04 20330</t>
  </si>
  <si>
    <t>Финансовый резерв для ликвидации чрезвычайных ситуаций в Шкотовском муниципальном районе</t>
  </si>
  <si>
    <t>07 1 01 10060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</si>
  <si>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</si>
  <si>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</si>
  <si>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06 6 01 S2320</t>
  </si>
  <si>
    <t>Основное мероприятие "Обеспечение поддержки муниципальных учреждений культуры в Приморском крае и их работников"</t>
  </si>
  <si>
    <t>Софинансирование из местного бюджета мероприятий на государственную поддержку лучших работников муниципальных учреждений культуры, находящихся на территории сельских поселений</t>
  </si>
  <si>
    <t>Софинансирование из местного бюджета мероприятий на государственную поддержку муниципальных учреждений культуры</t>
  </si>
  <si>
    <t>Мероприятия по противодействию распространения наркотиков</t>
  </si>
  <si>
    <t>99 9 99 10010</t>
  </si>
  <si>
    <t>99 9 99 10020</t>
  </si>
  <si>
    <t>99 9 99 10030</t>
  </si>
  <si>
    <t>99 9 99 10040</t>
  </si>
  <si>
    <t>99 9 99 10050</t>
  </si>
  <si>
    <t>99 9 99 10060</t>
  </si>
  <si>
    <t>99 9 99 10070</t>
  </si>
  <si>
    <t>99 9 99 70590</t>
  </si>
  <si>
    <t>99 9 99 20220</t>
  </si>
  <si>
    <t>02 2 05 00000</t>
  </si>
  <si>
    <t>02 2 01 70590</t>
  </si>
  <si>
    <t>02 2 01 70600</t>
  </si>
  <si>
    <t>02 1 01 70590</t>
  </si>
  <si>
    <t>02 1 01 70600</t>
  </si>
  <si>
    <t>Субвенции 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 на 2020 год</t>
  </si>
  <si>
    <t>Федеральный проект "Учитель будущего"</t>
  </si>
  <si>
    <t>Основное мероприятие "Поддержка организаций коммунального хозяйства"</t>
  </si>
  <si>
    <t>Подпрограмма "Обеспечение деятельности органов исполнительной власти"</t>
  </si>
  <si>
    <t>18 1 02 20160</t>
  </si>
  <si>
    <t xml:space="preserve">Основное мероприятие "Профилактика незаконного потребления наркотических средств и психотропных веществ, совершенствование антинаркотической пропаганды" </t>
  </si>
  <si>
    <t>18 1 02 00000</t>
  </si>
  <si>
    <t>Оценка недвижимости, признание прав и регулирование отношений по муниципальной собственности (Мероприятия по реализации муниципальной политики в области приватизации и управления муниципальной собственностью)</t>
  </si>
  <si>
    <t>99 9 99 20240</t>
  </si>
  <si>
    <t>Строительство объектов централизованного водоотведения п. Подъяпольское и с. Мысовое</t>
  </si>
  <si>
    <t>06 6 01 40210</t>
  </si>
  <si>
    <t>08 0 00 00000</t>
  </si>
  <si>
    <t>Обустройство контейнерных площадок временного размещения ТКО на территории сельских поселений</t>
  </si>
  <si>
    <t>08 1 00 00000</t>
  </si>
  <si>
    <t>08 1 01 00000</t>
  </si>
  <si>
    <t>08 1 01 40230</t>
  </si>
  <si>
    <t>Мероприятия по профилактике экстремизма и терроризма</t>
  </si>
  <si>
    <t>18 1 03 20170</t>
  </si>
  <si>
    <t>99 9 99 93000</t>
  </si>
  <si>
    <t>Муниципальная программа "Развитие физической культуры и спорта Шкотовского муниципального района  на 2020-2025 годы"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</si>
  <si>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районе"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</si>
  <si>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районе</t>
  </si>
  <si>
    <t>20 0 00 00000</t>
  </si>
  <si>
    <t>20 1 00 00000</t>
  </si>
  <si>
    <t>20 1 01 00000</t>
  </si>
  <si>
    <t>20 1 01 20310</t>
  </si>
  <si>
    <t>Субвенции бюджетам муниципальных районов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</si>
  <si>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99 9 99 93180</t>
  </si>
  <si>
    <t>Муниципальная программа Шкотовского муниципального района "Информационное общество" на 2020-2027 годы</t>
  </si>
  <si>
    <t>Муниципальная программа "Экономическое развитие и инновационная экономика Шкотовского муниципального района на 2021-2027 годы"</t>
  </si>
  <si>
    <t>Подпрограмма "Долгосрочное финансовое планирование и организация бюджетного процесса, совершенствование межбюджетных отношений в Шкотовском муниципальном районе на 2021-2027 годы"</t>
  </si>
  <si>
    <t>Подпрограмма  "Создание условий для оказания медицинской помощи населению на территории Шкотовского муниципального района на 2021-2024 годы"</t>
  </si>
  <si>
    <t>Муниципальная программа "Развитие культуры Шкотовского муниципального района Приморского края на 2021-2027 годы"</t>
  </si>
  <si>
    <t>Муниципальная программа "Обеспечение доступным жильем и качественными услугами жилищно-коммунального хозяйства населения Шкотовского района на 2020-2027 годы"</t>
  </si>
  <si>
    <t>Подпрограмма "Создание условий для обеспечения качественными услугами жилищно-коммунального хозяйства Шкотовского муниципального района" на 2020-2027 годы</t>
  </si>
  <si>
    <t>Муниципальная программа "Развитие образования Шкотовского муниципального района на 2021-2023 годы"</t>
  </si>
  <si>
    <t>Подпрограмма "Развитие системы дошкольного образования Шкотовского муниципального района на 2021-2023 годы"</t>
  </si>
  <si>
    <t>Подпрограмма "Развитие системы общего образования Шкотовского муниципального района на 2021-2023 годы"</t>
  </si>
  <si>
    <t>Подпрограмма "Развитие системы дополнительного образования, отдыха, оздоровления и занятости детей и подростков Шкотовского муниципального района на 2021-2023 годы"</t>
  </si>
  <si>
    <t>Муниципальная программа "Развитие здравоохранения в Шкотовском муниципальном районе на 2021-2024 годы"</t>
  </si>
  <si>
    <t>Основное мероприятие "Реализация дополнительных общеобразовательных программ и обеспечение условий их предоставления"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</si>
  <si>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</si>
  <si>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</si>
  <si>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02 3 01 70590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</si>
  <si>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</si>
  <si>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Софинансирование из местного бюджета на субсидии бюджетам муниципальных образований Приморского края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</si>
  <si>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иниги имущества для развития массового спорта</t>
  </si>
  <si>
    <t>Софинансирование из местного бюджета на субсидии на приобретение и поставку спортивного инвентаря, спортивного оборудования и иниги имущества для развития массового спорта</t>
  </si>
  <si>
    <t>02 2 05 92340</t>
  </si>
  <si>
    <t>02 2 05 S2340</t>
  </si>
  <si>
    <t>Муниципальная программа  "Охрана окружающей среды Шкотовского муниципального района на 2020-2027 годы"</t>
  </si>
  <si>
    <t>Подпрограмма  "Обращение с  отходами в Шкотовском муниципальном районе на 2020-2027 годы"</t>
  </si>
  <si>
    <t>Основное мероприятие "Совершенствование системы обращения с  отходами в Шкотовском муниципальном районе"</t>
  </si>
  <si>
    <t>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</si>
  <si>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Компенсационные выплаты за найм жилого помещения</t>
  </si>
  <si>
    <t>02 6 Е1 10100</t>
  </si>
  <si>
    <t>Муниципальная пограмма "Противодействие коррупции в Шкотовском муниципальном районе на 2022-2025 годы"</t>
  </si>
  <si>
    <t>Подпрограмма "Противодействие коррупции в Шкотовском муниципальном районе на 2022-2025 годы"</t>
  </si>
  <si>
    <t>05 3 А2 00000</t>
  </si>
  <si>
    <t xml:space="preserve">05 3 А2 55195 </t>
  </si>
  <si>
    <t xml:space="preserve">05 3 А2 55194 </t>
  </si>
  <si>
    <t>Субсидии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</t>
  </si>
  <si>
    <t>Cубсидии бюджетам муниципальных образований на государственную поддержку муниципальных учреждений культуры</t>
  </si>
  <si>
    <t>Обеспечение персонифицированного финансирования дополнительного образования детей</t>
  </si>
  <si>
    <t>02 3 01 20280</t>
  </si>
  <si>
    <t>Муниципальная программа Шкотовского муниципального района "Безопасный город" на 2021-2025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</si>
  <si>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районе" на 2021-2025 годы</t>
  </si>
  <si>
    <t>Комплексы процессных мероприятий</t>
  </si>
  <si>
    <t>02 4 00 00000</t>
  </si>
  <si>
    <t>Комплекс процессных мероприятий "Реализация образовательных программ дошкольного образования"</t>
  </si>
  <si>
    <t>02 4 10 00000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</si>
  <si>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</si>
  <si>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02 4 10 93070</t>
  </si>
  <si>
    <t>Комплекс процессных мероприятий "Реализация общеобразовательных программ и развитие системы общего образования"</t>
  </si>
  <si>
    <t>02 4 20 00000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</si>
  <si>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</si>
  <si>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02 4 20 53030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</si>
  <si>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</si>
  <si>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02 4 20 93060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</si>
  <si>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</si>
  <si>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4 20 R3040</t>
  </si>
  <si>
    <t>Обеспечение бесплатным питанием детей, обучающихся в муниципальных образовательных организациях Приморского края</t>
  </si>
  <si>
    <t>02 4 20 93150</t>
  </si>
  <si>
    <t>Комплекс процессных мероприятий "Социальная поддержка, направленная на повышение доступности услуг, предоставляемых организациями отдыха и оздоровления детей"</t>
  </si>
  <si>
    <t>02 4 31 00000</t>
  </si>
  <si>
    <t>Обеспечение оздоровления и отдыха детей Приморского края (за исключением организации отдыха детей в каникулярное время)</t>
  </si>
  <si>
    <t>02 4 31 93080</t>
  </si>
  <si>
    <t>Комплекс процессных мероприятий "Совершенствование управления системой образования"</t>
  </si>
  <si>
    <t>02 4 50 00000</t>
  </si>
  <si>
    <t>Осуществление государственных полномочий органов опеки и попечительства в отношении несовершеннолетних</t>
  </si>
  <si>
    <t>02 4 50 93160</t>
  </si>
  <si>
    <t>03 4 00 00000</t>
  </si>
  <si>
    <t>Комплекс процессных мероприятий "Меры социальной поддержки детей-сирот и детей, оставшихся без попечения родителей"</t>
  </si>
  <si>
    <t>03 4 03 00000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</si>
  <si>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</si>
  <si>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03 4 03 93050</t>
  </si>
  <si>
    <t>Комплекс процессных мероприятий "Меры социальной поддержки семей, имеющих детей"</t>
  </si>
  <si>
    <t>03 4 04 00000</t>
  </si>
  <si>
    <t>03 4 04 93090</t>
  </si>
  <si>
    <t>Комплекс процессных мероприятий "Обеспечение поддержки культуры в Шкотовском муниципальном районе"</t>
  </si>
  <si>
    <t>05 4 04 00000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</si>
  <si>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</si>
  <si>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4 04 R5190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</si>
  <si>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</si>
  <si>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4 04 L5190</t>
  </si>
  <si>
    <t>19 4 00 00000</t>
  </si>
  <si>
    <t>Комплекс процессных мероприятий "Мероприятия историко-патриотической, патриотической, культурно-патриотической, спортивно-патриотической направленности"</t>
  </si>
  <si>
    <t>19 4 03 00000</t>
  </si>
  <si>
    <t>Реализация федеральной целевой программы "Увековечение памяти погибших при защите Отечества на 2019-2025 годы" за счёт средств краевого бюджета</t>
  </si>
  <si>
    <t>19 4 03 Q2990</t>
  </si>
  <si>
    <t>Реализация федеральной целевой программы "Увековечение памяти погибших при защите Отечества на 2019 - 2024 годы"</t>
  </si>
  <si>
    <t>06 4 00 00000</t>
  </si>
  <si>
    <t>Комплекс процессных мероприятий "Выполнение обязательств по предоставлению жилых помещений детям-сиротам и детям, оставшимся без попечения родителей, лиц из их числа по договорам найма специализированных жилых помещений"</t>
  </si>
  <si>
    <t>06 4 06 00000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</si>
  <si>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</si>
  <si>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06 4 06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</si>
  <si>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</si>
  <si>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06 4 06 M0820</t>
  </si>
  <si>
    <t>09 4 00 00000</t>
  </si>
  <si>
    <t>Комплекс процессных мероприятий "Развитие спортивной инфраструктуры"</t>
  </si>
  <si>
    <t>09 4 01 00000</t>
  </si>
  <si>
    <t>09 4 01 92230</t>
  </si>
  <si>
    <t>09 4 01 S2230</t>
  </si>
  <si>
    <t>09 4 02 92190</t>
  </si>
  <si>
    <t>09 4 02 S2190</t>
  </si>
  <si>
    <t xml:space="preserve">Софинансирование из местного бюджете на субсидии на строительство подъездных автомобильных дорог, подъездов к земельным участкам, предоставленным на бесплатной основе гражданам, имеющим трех и более детей, и гражданам, имеющим вдух детей, а также молодым семьям </t>
  </si>
  <si>
    <t>Софинансирование из местного бюджета на субсидии бюджетам муниципальных образований Приморского края на проектирование, строительство (реконструкция) автомобильных дорог общего пользования населенных пунктов за счет дорожного фонда Приморского края</t>
  </si>
  <si>
    <t>12 2 03 S2450</t>
  </si>
  <si>
    <t>Региональный проект "Современная школа"</t>
  </si>
  <si>
    <t>02 1 E1 00000</t>
  </si>
  <si>
    <t>02 1 Е1 93140</t>
  </si>
  <si>
    <t>Подпрограмма "Развитие и поддержка малого и среднего предпринимательства в Шкотовском муниципальном районе на 2021-2027 годы"</t>
  </si>
  <si>
    <t>Основное мероприятие "Пропаганда и популяризация предпринимательской деятельности"</t>
  </si>
  <si>
    <t>17 2 03 00000</t>
  </si>
  <si>
    <t>Оказание информационной поддержки</t>
  </si>
  <si>
    <t>17 2 03 60060</t>
  </si>
  <si>
    <t>18 4 00 00000</t>
  </si>
  <si>
    <t>18 4 09 51200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</si>
  <si>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</si>
  <si>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1 EВ 51790</t>
  </si>
  <si>
    <t>Региональный проект "Успех каждого ребенка"</t>
  </si>
  <si>
    <t>02 1 E2 00000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</si>
  <si>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</si>
  <si>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1 E2 50980</t>
  </si>
  <si>
    <t>Софинансирование из местного бюджета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</si>
  <si>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Региональный проект "Модернизация школьных систем образования в Приморском крае"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</si>
  <si>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</si>
  <si>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</si>
  <si>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02 2 1Ж 00000</t>
  </si>
  <si>
    <t>02 2 1Ж L7500</t>
  </si>
  <si>
    <t>Региональный проект "Культурная среда"</t>
  </si>
  <si>
    <t>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</si>
  <si>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</si>
  <si>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05 1 A1 00000</t>
  </si>
  <si>
    <t>05 1 A1 55130</t>
  </si>
  <si>
    <t>06 4 05 L4970</t>
  </si>
  <si>
    <t>Основное мероприятие "Обеспечение выплаты молодым семьям субсидий на приобретение (строительств) жилья экономкласса"</t>
  </si>
  <si>
    <t>06 4 05 00000</t>
  </si>
  <si>
    <t>19 4 03 L2990</t>
  </si>
  <si>
    <t>Софинансирование из местного бюджета</t>
  </si>
  <si>
    <t>19 4 03 S2990</t>
  </si>
  <si>
    <t>Комплекс процессных мероприятий "Реализация мероприятий по обеспечению жильем отдельных категорий граждан"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</si>
  <si>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</si>
  <si>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06 4 01 00000</t>
  </si>
  <si>
    <t>06 4 01 93120</t>
  </si>
  <si>
    <t>Комплекс процессных мероприятий "Обеспечение граждан твердым топливом"</t>
  </si>
  <si>
    <t>Обеспечение граждан твердым топливом</t>
  </si>
  <si>
    <t>Софинансирование из местного бюджета на обеспечение граждан твердым топливом</t>
  </si>
  <si>
    <t>06 4 10 00000</t>
  </si>
  <si>
    <t>06 4 10 92620</t>
  </si>
  <si>
    <t>06 4 10 S2620</t>
  </si>
  <si>
    <t>17 4 06 93110</t>
  </si>
  <si>
    <t>Комплекс процессных мероприятий "Совершенствование межбюджетных отношений в Приморском крае"</t>
  </si>
  <si>
    <t>17 4 06 00000</t>
  </si>
  <si>
    <t>Отклонения от плана (+,-)</t>
  </si>
  <si>
    <t>% исполнения от первоначального плана</t>
  </si>
  <si>
    <t>% исполнения от плана с учетом внесенных изменений</t>
  </si>
  <si>
    <t>6=4-5</t>
  </si>
  <si>
    <t>7=5/3*100</t>
  </si>
  <si>
    <t>8=5/4*100</t>
  </si>
  <si>
    <t>Первоначальный бюджет на 2023 год</t>
  </si>
  <si>
    <t>-</t>
  </si>
  <si>
    <t>19 4 03 20320</t>
  </si>
  <si>
    <t>Проведение мероприятий по восстановлению воинских захоронений</t>
  </si>
  <si>
    <t>05 1 01 04070</t>
  </si>
  <si>
    <t xml:space="preserve">Иные межбюджетные трансферты бюджетам поселений из бюджета муниципального района на выполнение полномочий по созданию 
условий для обеспечения поселения, услугами 
по организации досуга и услугами 
организаций культуры
</t>
  </si>
  <si>
    <t>99 9 99 92380</t>
  </si>
  <si>
    <t>Субсидии из резервного фонда Правительства Приморского края по ликвидации чрезвычайных ситуаций природного и техногенного характера</t>
  </si>
  <si>
    <t>Муниципальная программа "Социальная поддержка населения Шкотовского муниципального района на 2018-2023 годы"</t>
  </si>
  <si>
    <t>Назначено с учетом внесенных изменений на  01 января 2024 год</t>
  </si>
  <si>
    <t>Исполнено на 01 января 2024 год</t>
  </si>
  <si>
    <t>Муниципальная программа "Развитие транспортного комплекса Шкотовского муниципального района на 2014-2027 годы"</t>
  </si>
  <si>
    <t xml:space="preserve">Подпрограмма  "Развитие транспортного комплекса Шкотовского муниципального района на 2014-2027 годы" </t>
  </si>
  <si>
    <t>Подпрограмма "Развитие дорожной отрасли в Шкотовском муниципальном районе на 2014-2027 годы"</t>
  </si>
  <si>
    <t>Муниципальная программа "Содействие занятости населения Шкотовского муниципального района на 2014-2023 годы"</t>
  </si>
  <si>
    <t>к муниципальному правовому акту</t>
  </si>
  <si>
    <t>Шкотовского муниципального района</t>
  </si>
  <si>
    <t>от______2024 г. №_____</t>
  </si>
  <si>
    <t>Приложение № 5</t>
  </si>
  <si>
    <t xml:space="preserve">Отчет об исполнении расходной части бюджета Шкотовского муниципального района на 01 января 2024 год по муниципальным программам и непрограммным направлениям деятельности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</si>
</sst>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00"/>
    <numFmt numFmtId="166" formatCode="#,##0.00000"/>
  </numFmts>
  <fonts count="20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i/>
      <sz val="12"/>
      <name val="Times New Roman"/>
      <family val="1"/>
      <charset val="204"/>
    </font>
    <font>
      <b/>
      <i/>
      <sz val="12"/>
      <name val="Times New Roman"/>
      <family val="1"/>
    </font>
    <font>
      <sz val="12"/>
      <name val="Calibri"/>
      <family val="2"/>
      <charset val="204"/>
    </font>
    <font>
      <b/>
      <i/>
      <sz val="12"/>
      <name val="Arial Cyr"/>
      <charset val="204"/>
    </font>
    <font>
      <i/>
      <sz val="12"/>
      <name val="Times New Roman"/>
      <family val="1"/>
      <charset val="204"/>
    </font>
    <font>
      <i/>
      <sz val="12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166" fontId="5" fillId="0" borderId="2" xfId="3" applyNumberFormat="1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166" fontId="10" fillId="0" borderId="2" xfId="3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5" fillId="0" borderId="0" xfId="0" applyFont="1" applyFill="1" applyAlignment="1">
      <alignment horizontal="right"/>
    </xf>
    <xf numFmtId="4" fontId="2" fillId="0" borderId="0" xfId="0" applyNumberFormat="1" applyFont="1" applyFill="1"/>
    <xf numFmtId="0" fontId="2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" fillId="0" borderId="2" xfId="3" applyNumberFormat="1" applyFont="1" applyFill="1" applyBorder="1" applyAlignment="1">
      <alignment horizontal="center" vertical="center"/>
    </xf>
    <xf numFmtId="4" fontId="10" fillId="0" borderId="2" xfId="3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2" fontId="0" fillId="0" borderId="0" xfId="0" applyNumberFormat="1" applyFont="1" applyFill="1" applyAlignment="1">
      <alignment vertical="top"/>
    </xf>
    <xf numFmtId="4" fontId="0" fillId="0" borderId="0" xfId="0" applyNumberFormat="1" applyFont="1" applyFill="1"/>
    <xf numFmtId="0" fontId="0" fillId="0" borderId="0" xfId="0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166" fontId="3" fillId="0" borderId="0" xfId="0" applyNumberFormat="1" applyFont="1" applyFill="1"/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166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6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11" fontId="9" fillId="0" borderId="2" xfId="0" applyNumberFormat="1" applyFont="1" applyFill="1" applyBorder="1" applyAlignment="1">
      <alignment horizontal="center" vertical="center"/>
    </xf>
    <xf numFmtId="11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5" fontId="16" fillId="0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4" fontId="6" fillId="0" borderId="7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wrapText="1"/>
    </xf>
    <xf numFmtId="4" fontId="10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wrapText="1"/>
    </xf>
    <xf numFmtId="4" fontId="5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4" fontId="5" fillId="0" borderId="7" xfId="3" applyNumberFormat="1" applyFont="1" applyFill="1" applyBorder="1" applyAlignment="1">
      <alignment horizontal="center" vertical="center"/>
    </xf>
    <xf numFmtId="4" fontId="10" fillId="0" borderId="7" xfId="3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top" wrapText="1"/>
    </xf>
    <xf numFmtId="0" fontId="9" fillId="0" borderId="6" xfId="0" applyNumberFormat="1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wrapText="1"/>
    </xf>
    <xf numFmtId="0" fontId="9" fillId="0" borderId="6" xfId="2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wrapText="1"/>
    </xf>
    <xf numFmtId="49" fontId="10" fillId="0" borderId="6" xfId="0" applyNumberFormat="1" applyFont="1" applyFill="1" applyBorder="1" applyAlignment="1">
      <alignment horizont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6" xfId="1" applyNumberFormat="1" applyFont="1" applyFill="1" applyBorder="1" applyAlignment="1" applyProtection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7"/>
  <sheetViews>
    <sheetView showGridLines="0" tabSelected="1" zoomScale="85" zoomScaleNormal="85" zoomScaleSheetLayoutView="100" workbookViewId="0">
      <selection activeCell="D8" sqref="D8"/>
    </sheetView>
  </sheetViews>
  <sheetFormatPr defaultColWidth="8.85546875" defaultRowHeight="12.75" outlineLevelRow="5"/>
  <cols>
    <col min="1" max="1" width="82.28515625" style="35" customWidth="1"/>
    <col min="2" max="2" width="18.7109375" style="35" customWidth="1"/>
    <col min="3" max="3" width="21.7109375" style="47" customWidth="1"/>
    <col min="4" max="4" width="19.5703125" style="35" customWidth="1"/>
    <col min="5" max="5" width="17.140625" style="35" customWidth="1"/>
    <col min="6" max="6" width="17.7109375" style="35" customWidth="1"/>
    <col min="7" max="7" width="16.7109375" style="35" customWidth="1"/>
    <col min="8" max="8" width="18.85546875" style="35" customWidth="1"/>
    <col min="9" max="9" width="8.85546875" style="35"/>
    <col min="10" max="10" width="22.28515625" style="35" customWidth="1"/>
    <col min="11" max="16384" width="8.85546875" style="35"/>
  </cols>
  <sheetData>
    <row r="1" spans="1:12" ht="16.149999999999999" customHeight="1">
      <c r="A1" s="2"/>
      <c r="B1" s="12"/>
      <c r="C1" s="12"/>
      <c r="D1" s="1"/>
      <c r="G1" s="142" t="s">
        <v>420</v>
      </c>
      <c r="H1" s="143"/>
    </row>
    <row r="2" spans="1:12" ht="27.2" customHeight="1">
      <c r="A2" s="2"/>
      <c r="B2" s="12"/>
      <c r="C2" s="12"/>
      <c r="D2" s="1"/>
      <c r="G2" s="143" t="s">
        <v>417</v>
      </c>
      <c r="H2" s="143"/>
    </row>
    <row r="3" spans="1:12" ht="16.149999999999999" customHeight="1">
      <c r="A3" s="2"/>
      <c r="B3" s="12"/>
      <c r="C3" s="12"/>
      <c r="D3" s="1"/>
      <c r="G3" s="143" t="s">
        <v>418</v>
      </c>
      <c r="H3" s="143"/>
    </row>
    <row r="4" spans="1:12" ht="16.149999999999999" customHeight="1">
      <c r="A4" s="2"/>
      <c r="B4" s="13"/>
      <c r="C4" s="13"/>
      <c r="D4" s="1"/>
      <c r="G4" s="142" t="s">
        <v>419</v>
      </c>
      <c r="H4" s="143"/>
    </row>
    <row r="5" spans="1:12" s="36" customFormat="1" ht="28.15" customHeight="1">
      <c r="C5" s="37"/>
      <c r="F5" s="14"/>
      <c r="G5" s="14"/>
      <c r="H5" s="14"/>
      <c r="J5" s="38"/>
      <c r="K5" s="38"/>
      <c r="L5" s="38"/>
    </row>
    <row r="6" spans="1:12" s="16" customFormat="1" ht="46.9" customHeight="1">
      <c r="A6" s="141" t="s">
        <v>421</v>
      </c>
      <c r="B6" s="141"/>
      <c r="C6" s="141"/>
      <c r="D6" s="141"/>
      <c r="E6" s="141"/>
      <c r="F6" s="141"/>
      <c r="G6" s="141"/>
      <c r="H6" s="141"/>
      <c r="I6" s="39"/>
      <c r="J6" s="40"/>
      <c r="K6" s="40"/>
      <c r="L6" s="15"/>
    </row>
    <row r="7" spans="1:12" s="16" customFormat="1" ht="28.9" customHeight="1" thickBot="1">
      <c r="A7" s="17"/>
      <c r="B7" s="17"/>
      <c r="C7" s="18"/>
      <c r="D7" s="19"/>
      <c r="E7" s="19"/>
      <c r="F7" s="19"/>
      <c r="G7" s="18"/>
      <c r="H7" s="20" t="s">
        <v>114</v>
      </c>
      <c r="J7" s="15"/>
      <c r="K7" s="15"/>
      <c r="L7" s="15"/>
    </row>
    <row r="8" spans="1:12" s="16" customFormat="1" ht="99">
      <c r="A8" s="21" t="s">
        <v>111</v>
      </c>
      <c r="B8" s="22" t="s">
        <v>112</v>
      </c>
      <c r="C8" s="79" t="s">
        <v>402</v>
      </c>
      <c r="D8" s="80" t="s">
        <v>411</v>
      </c>
      <c r="E8" s="22" t="s">
        <v>412</v>
      </c>
      <c r="F8" s="22" t="s">
        <v>396</v>
      </c>
      <c r="G8" s="81" t="s">
        <v>397</v>
      </c>
      <c r="H8" s="82" t="s">
        <v>398</v>
      </c>
      <c r="J8" s="15"/>
      <c r="K8" s="15"/>
      <c r="L8" s="15"/>
    </row>
    <row r="9" spans="1:12" s="16" customFormat="1" ht="43.9" customHeight="1">
      <c r="A9" s="23">
        <v>1</v>
      </c>
      <c r="B9" s="24">
        <v>2</v>
      </c>
      <c r="C9" s="25">
        <v>3</v>
      </c>
      <c r="D9" s="24">
        <v>4</v>
      </c>
      <c r="E9" s="25">
        <v>5</v>
      </c>
      <c r="F9" s="24" t="s">
        <v>399</v>
      </c>
      <c r="G9" s="25" t="s">
        <v>400</v>
      </c>
      <c r="H9" s="26" t="s">
        <v>401</v>
      </c>
      <c r="J9" s="15"/>
      <c r="K9" s="15"/>
      <c r="L9" s="15"/>
    </row>
    <row r="10" spans="1:12" s="63" customFormat="1" ht="31.5">
      <c r="A10" s="83" t="s">
        <v>261</v>
      </c>
      <c r="B10" s="3" t="s">
        <v>31</v>
      </c>
      <c r="C10" s="5">
        <f t="shared" ref="C10:E12" si="0">C11</f>
        <v>100</v>
      </c>
      <c r="D10" s="5">
        <f t="shared" si="0"/>
        <v>251.25305</v>
      </c>
      <c r="E10" s="5">
        <f t="shared" si="0"/>
        <v>251.25305</v>
      </c>
      <c r="F10" s="5">
        <f>$D10-$E10</f>
        <v>0</v>
      </c>
      <c r="G10" s="28">
        <f>$E10/$C10*100</f>
        <v>251.25</v>
      </c>
      <c r="H10" s="84">
        <f>$E10/$D10*100</f>
        <v>100</v>
      </c>
      <c r="J10" s="50"/>
    </row>
    <row r="11" spans="1:12" s="63" customFormat="1" ht="47.25">
      <c r="A11" s="85" t="s">
        <v>253</v>
      </c>
      <c r="B11" s="3" t="s">
        <v>32</v>
      </c>
      <c r="C11" s="5">
        <f t="shared" si="0"/>
        <v>100</v>
      </c>
      <c r="D11" s="5">
        <f t="shared" si="0"/>
        <v>251.25305</v>
      </c>
      <c r="E11" s="5">
        <f t="shared" si="0"/>
        <v>251.25305</v>
      </c>
      <c r="F11" s="5">
        <f t="shared" ref="F11:F46" si="1">$D11-$E11</f>
        <v>0</v>
      </c>
      <c r="G11" s="28">
        <f t="shared" ref="G11:G46" si="2">$E11/$C11*100</f>
        <v>251.25</v>
      </c>
      <c r="H11" s="84">
        <f t="shared" ref="H11:H46" si="3">$E11/$D11*100</f>
        <v>100</v>
      </c>
      <c r="J11" s="50"/>
    </row>
    <row r="12" spans="1:12" s="49" customFormat="1" ht="31.5">
      <c r="A12" s="86" t="s">
        <v>130</v>
      </c>
      <c r="B12" s="43" t="s">
        <v>33</v>
      </c>
      <c r="C12" s="6">
        <f t="shared" si="0"/>
        <v>100</v>
      </c>
      <c r="D12" s="6">
        <f t="shared" si="0"/>
        <v>251.25305</v>
      </c>
      <c r="E12" s="6">
        <f t="shared" si="0"/>
        <v>251.25305</v>
      </c>
      <c r="F12" s="6">
        <f t="shared" si="1"/>
        <v>0</v>
      </c>
      <c r="G12" s="29">
        <f t="shared" si="2"/>
        <v>251.25</v>
      </c>
      <c r="H12" s="87">
        <f t="shared" si="3"/>
        <v>100</v>
      </c>
      <c r="J12" s="50"/>
    </row>
    <row r="13" spans="1:12" s="49" customFormat="1" ht="31.5">
      <c r="A13" s="88" t="s">
        <v>115</v>
      </c>
      <c r="B13" s="52" t="s">
        <v>163</v>
      </c>
      <c r="C13" s="4">
        <v>100</v>
      </c>
      <c r="D13" s="4">
        <v>251.25305</v>
      </c>
      <c r="E13" s="4">
        <v>251.25305</v>
      </c>
      <c r="F13" s="4">
        <f t="shared" si="1"/>
        <v>0</v>
      </c>
      <c r="G13" s="27">
        <f t="shared" si="2"/>
        <v>251.25</v>
      </c>
      <c r="H13" s="89">
        <f t="shared" si="3"/>
        <v>100</v>
      </c>
      <c r="J13" s="50"/>
    </row>
    <row r="14" spans="1:12" s="49" customFormat="1" ht="31.5">
      <c r="A14" s="83" t="s">
        <v>257</v>
      </c>
      <c r="B14" s="48" t="s">
        <v>34</v>
      </c>
      <c r="C14" s="5">
        <f>C15+C25+C37+C45+C57+C60</f>
        <v>626259.65330999997</v>
      </c>
      <c r="D14" s="5">
        <f>D15+D25+D37+D45+D57+D60</f>
        <v>717133.35756999999</v>
      </c>
      <c r="E14" s="5">
        <f>E15+E25+E37+E45+E57+E60</f>
        <v>700206.53570999997</v>
      </c>
      <c r="F14" s="5">
        <f t="shared" si="1"/>
        <v>16926.82186</v>
      </c>
      <c r="G14" s="28">
        <f t="shared" si="2"/>
        <v>111.81</v>
      </c>
      <c r="H14" s="84">
        <f t="shared" si="3"/>
        <v>97.64</v>
      </c>
      <c r="J14" s="50"/>
    </row>
    <row r="15" spans="1:12" s="49" customFormat="1" ht="31.5">
      <c r="A15" s="83" t="s">
        <v>258</v>
      </c>
      <c r="B15" s="48" t="s">
        <v>35</v>
      </c>
      <c r="C15" s="5">
        <f>C16+C19+C22</f>
        <v>103267.07281</v>
      </c>
      <c r="D15" s="5">
        <f>D16+D19+D22</f>
        <v>83980.499599999996</v>
      </c>
      <c r="E15" s="5">
        <f>E16+E19+E22</f>
        <v>83695.499599999996</v>
      </c>
      <c r="F15" s="5">
        <f t="shared" si="1"/>
        <v>285</v>
      </c>
      <c r="G15" s="28">
        <f t="shared" si="2"/>
        <v>81.05</v>
      </c>
      <c r="H15" s="84">
        <f t="shared" si="3"/>
        <v>99.66</v>
      </c>
      <c r="J15" s="50"/>
    </row>
    <row r="16" spans="1:12" s="49" customFormat="1" ht="31.5">
      <c r="A16" s="86" t="s">
        <v>131</v>
      </c>
      <c r="B16" s="43" t="s">
        <v>36</v>
      </c>
      <c r="C16" s="6">
        <f>C17+C18</f>
        <v>97368.25</v>
      </c>
      <c r="D16" s="6">
        <f>D17+D18</f>
        <v>78025.044639999993</v>
      </c>
      <c r="E16" s="6">
        <f>E17+E18</f>
        <v>78025.044639999993</v>
      </c>
      <c r="F16" s="6">
        <f t="shared" si="1"/>
        <v>0</v>
      </c>
      <c r="G16" s="29">
        <f t="shared" si="2"/>
        <v>80.13</v>
      </c>
      <c r="H16" s="87">
        <f t="shared" si="3"/>
        <v>100</v>
      </c>
      <c r="J16" s="50"/>
    </row>
    <row r="17" spans="1:10" s="49" customFormat="1" ht="31.5">
      <c r="A17" s="88" t="s">
        <v>116</v>
      </c>
      <c r="B17" s="52" t="s">
        <v>220</v>
      </c>
      <c r="C17" s="7">
        <v>93592.25</v>
      </c>
      <c r="D17" s="7">
        <v>77755.044639999993</v>
      </c>
      <c r="E17" s="7">
        <v>77755.044639999993</v>
      </c>
      <c r="F17" s="7">
        <f t="shared" si="1"/>
        <v>0</v>
      </c>
      <c r="G17" s="30">
        <f t="shared" si="2"/>
        <v>83.08</v>
      </c>
      <c r="H17" s="90">
        <f t="shared" si="3"/>
        <v>100</v>
      </c>
      <c r="J17" s="50"/>
    </row>
    <row r="18" spans="1:10" s="49" customFormat="1" ht="63">
      <c r="A18" s="91" t="s">
        <v>117</v>
      </c>
      <c r="B18" s="42" t="s">
        <v>221</v>
      </c>
      <c r="C18" s="7">
        <v>3776</v>
      </c>
      <c r="D18" s="7">
        <v>270</v>
      </c>
      <c r="E18" s="7">
        <v>270</v>
      </c>
      <c r="F18" s="7">
        <f t="shared" si="1"/>
        <v>0</v>
      </c>
      <c r="G18" s="30">
        <f t="shared" si="2"/>
        <v>7.15</v>
      </c>
      <c r="H18" s="90">
        <f t="shared" si="3"/>
        <v>100</v>
      </c>
      <c r="J18" s="50"/>
    </row>
    <row r="19" spans="1:10" s="73" customFormat="1" ht="15.75">
      <c r="A19" s="92" t="s">
        <v>350</v>
      </c>
      <c r="B19" s="75" t="s">
        <v>351</v>
      </c>
      <c r="C19" s="8">
        <f>C20+C21</f>
        <v>3270</v>
      </c>
      <c r="D19" s="8">
        <f>D20+D21</f>
        <v>3626.9929999999999</v>
      </c>
      <c r="E19" s="8">
        <f>E20+E21</f>
        <v>3341.9929999999999</v>
      </c>
      <c r="F19" s="8">
        <f t="shared" si="1"/>
        <v>285</v>
      </c>
      <c r="G19" s="31">
        <f t="shared" si="2"/>
        <v>102.2</v>
      </c>
      <c r="H19" s="93">
        <f t="shared" si="3"/>
        <v>92.14</v>
      </c>
      <c r="J19" s="50"/>
    </row>
    <row r="20" spans="1:10" s="73" customFormat="1" ht="47.25">
      <c r="A20" s="94" t="s">
        <v>360</v>
      </c>
      <c r="B20" s="53" t="s">
        <v>361</v>
      </c>
      <c r="C20" s="7">
        <v>0</v>
      </c>
      <c r="D20" s="7">
        <v>356.99299999999999</v>
      </c>
      <c r="E20" s="7">
        <v>356.99299999999999</v>
      </c>
      <c r="F20" s="7">
        <f t="shared" si="1"/>
        <v>0</v>
      </c>
      <c r="G20" s="30" t="s">
        <v>403</v>
      </c>
      <c r="H20" s="90">
        <f t="shared" si="3"/>
        <v>100</v>
      </c>
      <c r="J20" s="50"/>
    </row>
    <row r="21" spans="1:10" s="73" customFormat="1" ht="63">
      <c r="A21" s="95" t="s">
        <v>186</v>
      </c>
      <c r="B21" s="42" t="s">
        <v>352</v>
      </c>
      <c r="C21" s="4">
        <v>3270</v>
      </c>
      <c r="D21" s="4">
        <v>3270</v>
      </c>
      <c r="E21" s="4">
        <v>2985</v>
      </c>
      <c r="F21" s="4">
        <f t="shared" si="1"/>
        <v>285</v>
      </c>
      <c r="G21" s="27">
        <f t="shared" si="2"/>
        <v>91.28</v>
      </c>
      <c r="H21" s="89">
        <f t="shared" si="3"/>
        <v>91.28</v>
      </c>
      <c r="J21" s="50"/>
    </row>
    <row r="22" spans="1:10" s="73" customFormat="1" ht="15.75">
      <c r="A22" s="92" t="s">
        <v>362</v>
      </c>
      <c r="B22" s="75" t="s">
        <v>363</v>
      </c>
      <c r="C22" s="8">
        <f>C23+C24</f>
        <v>2628.8228100000001</v>
      </c>
      <c r="D22" s="8">
        <f>D23+D24</f>
        <v>2328.4619600000001</v>
      </c>
      <c r="E22" s="8">
        <f>E23+E24</f>
        <v>2328.4619600000001</v>
      </c>
      <c r="F22" s="8">
        <f t="shared" si="1"/>
        <v>0</v>
      </c>
      <c r="G22" s="31">
        <f t="shared" si="2"/>
        <v>88.57</v>
      </c>
      <c r="H22" s="93">
        <f t="shared" si="3"/>
        <v>100</v>
      </c>
      <c r="J22" s="50"/>
    </row>
    <row r="23" spans="1:10" s="73" customFormat="1" ht="47.25">
      <c r="A23" s="95" t="s">
        <v>364</v>
      </c>
      <c r="B23" s="76" t="s">
        <v>365</v>
      </c>
      <c r="C23" s="4">
        <v>2549.95813</v>
      </c>
      <c r="D23" s="4">
        <v>2258.6080999999999</v>
      </c>
      <c r="E23" s="4">
        <v>2258.6080999999999</v>
      </c>
      <c r="F23" s="4">
        <f t="shared" si="1"/>
        <v>0</v>
      </c>
      <c r="G23" s="27">
        <f t="shared" si="2"/>
        <v>88.57</v>
      </c>
      <c r="H23" s="89">
        <f t="shared" si="3"/>
        <v>100</v>
      </c>
      <c r="J23" s="50"/>
    </row>
    <row r="24" spans="1:10" s="73" customFormat="1" ht="63">
      <c r="A24" s="95" t="s">
        <v>366</v>
      </c>
      <c r="B24" s="76" t="s">
        <v>365</v>
      </c>
      <c r="C24" s="4">
        <v>78.864680000000007</v>
      </c>
      <c r="D24" s="4">
        <v>69.853859999999997</v>
      </c>
      <c r="E24" s="4">
        <v>69.853859999999997</v>
      </c>
      <c r="F24" s="4">
        <f t="shared" si="1"/>
        <v>0</v>
      </c>
      <c r="G24" s="27">
        <f t="shared" si="2"/>
        <v>88.57</v>
      </c>
      <c r="H24" s="89">
        <f t="shared" si="3"/>
        <v>100</v>
      </c>
      <c r="J24" s="50"/>
    </row>
    <row r="25" spans="1:10" s="49" customFormat="1" ht="31.5">
      <c r="A25" s="83" t="s">
        <v>259</v>
      </c>
      <c r="B25" s="48" t="s">
        <v>37</v>
      </c>
      <c r="C25" s="5">
        <f>C29+C32+C34+C26</f>
        <v>159685.967</v>
      </c>
      <c r="D25" s="5">
        <f>D29+D32+D34+D26</f>
        <v>281577.23106000002</v>
      </c>
      <c r="E25" s="5">
        <f>E29+E32+E34+E26</f>
        <v>277152.36387</v>
      </c>
      <c r="F25" s="5">
        <f t="shared" si="1"/>
        <v>4424.8671899999999</v>
      </c>
      <c r="G25" s="28">
        <f t="shared" si="2"/>
        <v>173.56</v>
      </c>
      <c r="H25" s="84">
        <f t="shared" si="3"/>
        <v>98.43</v>
      </c>
      <c r="J25" s="50"/>
    </row>
    <row r="26" spans="1:10" s="49" customFormat="1" ht="31.5">
      <c r="A26" s="96" t="s">
        <v>367</v>
      </c>
      <c r="B26" s="58" t="s">
        <v>370</v>
      </c>
      <c r="C26" s="8">
        <f>C27+C28</f>
        <v>0</v>
      </c>
      <c r="D26" s="8">
        <f>D27+D28</f>
        <v>155658.18554000001</v>
      </c>
      <c r="E26" s="8">
        <f>E27+E28</f>
        <v>155658.18554000001</v>
      </c>
      <c r="F26" s="8">
        <f t="shared" si="1"/>
        <v>0</v>
      </c>
      <c r="G26" s="31" t="s">
        <v>403</v>
      </c>
      <c r="H26" s="93">
        <f t="shared" si="3"/>
        <v>100</v>
      </c>
      <c r="J26" s="50"/>
    </row>
    <row r="27" spans="1:10" s="49" customFormat="1" ht="15.75">
      <c r="A27" s="95" t="s">
        <v>368</v>
      </c>
      <c r="B27" s="54" t="s">
        <v>371</v>
      </c>
      <c r="C27" s="4">
        <v>0</v>
      </c>
      <c r="D27" s="4">
        <v>150988.43997000001</v>
      </c>
      <c r="E27" s="4">
        <v>150988.43997000001</v>
      </c>
      <c r="F27" s="4">
        <f t="shared" si="1"/>
        <v>0</v>
      </c>
      <c r="G27" s="27" t="s">
        <v>403</v>
      </c>
      <c r="H27" s="89">
        <f t="shared" si="3"/>
        <v>100</v>
      </c>
      <c r="J27" s="50"/>
    </row>
    <row r="28" spans="1:10" s="49" customFormat="1" ht="31.5">
      <c r="A28" s="95" t="s">
        <v>369</v>
      </c>
      <c r="B28" s="54" t="s">
        <v>371</v>
      </c>
      <c r="C28" s="4">
        <v>0</v>
      </c>
      <c r="D28" s="4">
        <v>4669.74557</v>
      </c>
      <c r="E28" s="4">
        <v>4669.74557</v>
      </c>
      <c r="F28" s="4">
        <f t="shared" si="1"/>
        <v>0</v>
      </c>
      <c r="G28" s="27" t="s">
        <v>403</v>
      </c>
      <c r="H28" s="89">
        <f t="shared" si="3"/>
        <v>100</v>
      </c>
      <c r="J28" s="50"/>
    </row>
    <row r="29" spans="1:10" s="49" customFormat="1" ht="31.5">
      <c r="A29" s="86" t="s">
        <v>133</v>
      </c>
      <c r="B29" s="43" t="s">
        <v>38</v>
      </c>
      <c r="C29" s="6">
        <f>C30+C31</f>
        <v>154403.70000000001</v>
      </c>
      <c r="D29" s="6">
        <f>D30+D31</f>
        <v>125907.04552</v>
      </c>
      <c r="E29" s="6">
        <f>E30+E31</f>
        <v>121482.17833</v>
      </c>
      <c r="F29" s="6">
        <f t="shared" si="1"/>
        <v>4424.8671899999999</v>
      </c>
      <c r="G29" s="29">
        <f t="shared" si="2"/>
        <v>78.680000000000007</v>
      </c>
      <c r="H29" s="87">
        <f t="shared" si="3"/>
        <v>96.49</v>
      </c>
      <c r="J29" s="50"/>
    </row>
    <row r="30" spans="1:10" s="49" customFormat="1" ht="31.5">
      <c r="A30" s="88" t="s">
        <v>116</v>
      </c>
      <c r="B30" s="52" t="s">
        <v>218</v>
      </c>
      <c r="C30" s="4">
        <v>135935.70000000001</v>
      </c>
      <c r="D30" s="4">
        <v>114967.71976000001</v>
      </c>
      <c r="E30" s="4">
        <v>114967.71976000001</v>
      </c>
      <c r="F30" s="4">
        <f t="shared" si="1"/>
        <v>0</v>
      </c>
      <c r="G30" s="27">
        <f t="shared" si="2"/>
        <v>84.58</v>
      </c>
      <c r="H30" s="89">
        <f t="shared" si="3"/>
        <v>100</v>
      </c>
      <c r="J30" s="50"/>
    </row>
    <row r="31" spans="1:10" s="49" customFormat="1" ht="63">
      <c r="A31" s="91" t="s">
        <v>117</v>
      </c>
      <c r="B31" s="42" t="s">
        <v>219</v>
      </c>
      <c r="C31" s="7">
        <v>18468</v>
      </c>
      <c r="D31" s="7">
        <v>10939.32576</v>
      </c>
      <c r="E31" s="7">
        <v>6514.4585699999998</v>
      </c>
      <c r="F31" s="7">
        <f t="shared" si="1"/>
        <v>4424.8671899999999</v>
      </c>
      <c r="G31" s="30">
        <f t="shared" si="2"/>
        <v>35.270000000000003</v>
      </c>
      <c r="H31" s="90">
        <f t="shared" si="3"/>
        <v>59.55</v>
      </c>
      <c r="J31" s="50"/>
    </row>
    <row r="32" spans="1:10" s="49" customFormat="1" ht="31.5">
      <c r="A32" s="97" t="s">
        <v>134</v>
      </c>
      <c r="B32" s="71" t="s">
        <v>197</v>
      </c>
      <c r="C32" s="8">
        <f>C33</f>
        <v>48</v>
      </c>
      <c r="D32" s="8">
        <f>D33</f>
        <v>12</v>
      </c>
      <c r="E32" s="8">
        <f>E33</f>
        <v>12</v>
      </c>
      <c r="F32" s="8">
        <f t="shared" si="1"/>
        <v>0</v>
      </c>
      <c r="G32" s="31">
        <f t="shared" si="2"/>
        <v>25</v>
      </c>
      <c r="H32" s="93">
        <f t="shared" si="3"/>
        <v>100</v>
      </c>
      <c r="J32" s="50"/>
    </row>
    <row r="33" spans="1:10" s="49" customFormat="1" ht="15.75">
      <c r="A33" s="91" t="s">
        <v>196</v>
      </c>
      <c r="B33" s="42" t="s">
        <v>198</v>
      </c>
      <c r="C33" s="4">
        <v>48</v>
      </c>
      <c r="D33" s="4">
        <v>12</v>
      </c>
      <c r="E33" s="4">
        <v>12</v>
      </c>
      <c r="F33" s="4">
        <f t="shared" si="1"/>
        <v>0</v>
      </c>
      <c r="G33" s="27">
        <f t="shared" si="2"/>
        <v>25</v>
      </c>
      <c r="H33" s="89">
        <f t="shared" si="3"/>
        <v>100</v>
      </c>
      <c r="J33" s="50"/>
    </row>
    <row r="34" spans="1:10" s="73" customFormat="1" ht="31.5">
      <c r="A34" s="98" t="s">
        <v>132</v>
      </c>
      <c r="B34" s="45" t="s">
        <v>217</v>
      </c>
      <c r="C34" s="6">
        <f>C35+C36</f>
        <v>5234.2669999999998</v>
      </c>
      <c r="D34" s="6">
        <f>D35+D36</f>
        <v>0</v>
      </c>
      <c r="E34" s="6">
        <f>E35+E36</f>
        <v>0</v>
      </c>
      <c r="F34" s="6">
        <f t="shared" si="1"/>
        <v>0</v>
      </c>
      <c r="G34" s="29">
        <f t="shared" si="2"/>
        <v>0</v>
      </c>
      <c r="H34" s="87" t="s">
        <v>403</v>
      </c>
      <c r="J34" s="50"/>
    </row>
    <row r="35" spans="1:10" s="49" customFormat="1" ht="47.25">
      <c r="A35" s="99" t="s">
        <v>178</v>
      </c>
      <c r="B35" s="42" t="s">
        <v>270</v>
      </c>
      <c r="C35" s="7">
        <v>0</v>
      </c>
      <c r="D35" s="7">
        <v>0</v>
      </c>
      <c r="E35" s="7">
        <v>0</v>
      </c>
      <c r="F35" s="7">
        <f t="shared" si="1"/>
        <v>0</v>
      </c>
      <c r="G35" s="30" t="s">
        <v>403</v>
      </c>
      <c r="H35" s="90" t="s">
        <v>403</v>
      </c>
      <c r="J35" s="50"/>
    </row>
    <row r="36" spans="1:10" s="49" customFormat="1" ht="31.5">
      <c r="A36" s="100" t="s">
        <v>179</v>
      </c>
      <c r="B36" s="42" t="s">
        <v>271</v>
      </c>
      <c r="C36" s="7">
        <v>5234.2669999999998</v>
      </c>
      <c r="D36" s="7">
        <v>0</v>
      </c>
      <c r="E36" s="7">
        <v>0</v>
      </c>
      <c r="F36" s="7">
        <f t="shared" si="1"/>
        <v>0</v>
      </c>
      <c r="G36" s="30">
        <f t="shared" si="2"/>
        <v>0</v>
      </c>
      <c r="H36" s="90" t="s">
        <v>403</v>
      </c>
      <c r="J36" s="50"/>
    </row>
    <row r="37" spans="1:10" s="49" customFormat="1" ht="47.25">
      <c r="A37" s="101" t="s">
        <v>260</v>
      </c>
      <c r="B37" s="48" t="s">
        <v>39</v>
      </c>
      <c r="C37" s="5">
        <f>C38+C41+C43</f>
        <v>10330.73</v>
      </c>
      <c r="D37" s="5">
        <f>D38+D41+D43</f>
        <v>7696.9994500000003</v>
      </c>
      <c r="E37" s="5">
        <f>E38+E41+E43</f>
        <v>7605.2803700000004</v>
      </c>
      <c r="F37" s="5">
        <f t="shared" si="1"/>
        <v>91.719080000000005</v>
      </c>
      <c r="G37" s="28">
        <f t="shared" si="2"/>
        <v>73.62</v>
      </c>
      <c r="H37" s="84">
        <f t="shared" si="3"/>
        <v>98.81</v>
      </c>
      <c r="J37" s="50"/>
    </row>
    <row r="38" spans="1:10" s="49" customFormat="1" ht="31.5">
      <c r="A38" s="96" t="s">
        <v>262</v>
      </c>
      <c r="B38" s="43" t="s">
        <v>263</v>
      </c>
      <c r="C38" s="6">
        <f>C39+C40</f>
        <v>8204.1</v>
      </c>
      <c r="D38" s="6">
        <f>D39+D40</f>
        <v>5669.3220000000001</v>
      </c>
      <c r="E38" s="6">
        <f>E39+E40</f>
        <v>5669.3220000000001</v>
      </c>
      <c r="F38" s="6">
        <f t="shared" si="1"/>
        <v>0</v>
      </c>
      <c r="G38" s="29">
        <f t="shared" si="2"/>
        <v>69.099999999999994</v>
      </c>
      <c r="H38" s="87">
        <f t="shared" si="3"/>
        <v>100</v>
      </c>
      <c r="J38" s="50"/>
    </row>
    <row r="39" spans="1:10" s="49" customFormat="1" ht="31.5">
      <c r="A39" s="95" t="s">
        <v>285</v>
      </c>
      <c r="B39" s="77" t="s">
        <v>286</v>
      </c>
      <c r="C39" s="7">
        <v>1178</v>
      </c>
      <c r="D39" s="7">
        <v>0</v>
      </c>
      <c r="E39" s="7">
        <v>0</v>
      </c>
      <c r="F39" s="7">
        <f t="shared" si="1"/>
        <v>0</v>
      </c>
      <c r="G39" s="30">
        <f t="shared" si="2"/>
        <v>0</v>
      </c>
      <c r="H39" s="90" t="s">
        <v>403</v>
      </c>
      <c r="J39" s="50"/>
    </row>
    <row r="40" spans="1:10" s="49" customFormat="1" ht="31.5">
      <c r="A40" s="91" t="s">
        <v>264</v>
      </c>
      <c r="B40" s="52" t="s">
        <v>265</v>
      </c>
      <c r="C40" s="4">
        <v>7026.1</v>
      </c>
      <c r="D40" s="4">
        <v>5669.3220000000001</v>
      </c>
      <c r="E40" s="4">
        <v>5669.3220000000001</v>
      </c>
      <c r="F40" s="4">
        <f t="shared" si="1"/>
        <v>0</v>
      </c>
      <c r="G40" s="27">
        <f t="shared" si="2"/>
        <v>80.69</v>
      </c>
      <c r="H40" s="89">
        <f t="shared" si="3"/>
        <v>100</v>
      </c>
      <c r="J40" s="50"/>
    </row>
    <row r="41" spans="1:10" s="49" customFormat="1" ht="31.5">
      <c r="A41" s="102" t="s">
        <v>152</v>
      </c>
      <c r="B41" s="43" t="s">
        <v>154</v>
      </c>
      <c r="C41" s="6">
        <f>C42</f>
        <v>1696.63</v>
      </c>
      <c r="D41" s="6">
        <f>D42</f>
        <v>1740.44965</v>
      </c>
      <c r="E41" s="6">
        <f>E42</f>
        <v>1740.37057</v>
      </c>
      <c r="F41" s="6">
        <f t="shared" si="1"/>
        <v>7.9079999999999998E-2</v>
      </c>
      <c r="G41" s="29">
        <f t="shared" si="2"/>
        <v>102.58</v>
      </c>
      <c r="H41" s="87">
        <f t="shared" si="3"/>
        <v>100</v>
      </c>
      <c r="J41" s="50"/>
    </row>
    <row r="42" spans="1:10" s="49" customFormat="1" ht="31.5">
      <c r="A42" s="103" t="s">
        <v>153</v>
      </c>
      <c r="B42" s="42" t="s">
        <v>155</v>
      </c>
      <c r="C42" s="4">
        <v>1696.63</v>
      </c>
      <c r="D42" s="4">
        <v>1740.44965</v>
      </c>
      <c r="E42" s="4">
        <v>1740.37057</v>
      </c>
      <c r="F42" s="4">
        <f t="shared" si="1"/>
        <v>7.9079999999999998E-2</v>
      </c>
      <c r="G42" s="27">
        <f t="shared" si="2"/>
        <v>102.58</v>
      </c>
      <c r="H42" s="89">
        <f t="shared" si="3"/>
        <v>100</v>
      </c>
      <c r="J42" s="50"/>
    </row>
    <row r="43" spans="1:10" s="49" customFormat="1" ht="47.25">
      <c r="A43" s="97" t="s">
        <v>136</v>
      </c>
      <c r="B43" s="43" t="s">
        <v>40</v>
      </c>
      <c r="C43" s="6">
        <f>C44</f>
        <v>430</v>
      </c>
      <c r="D43" s="6">
        <f>D44</f>
        <v>287.2278</v>
      </c>
      <c r="E43" s="6">
        <f>E44</f>
        <v>195.58779999999999</v>
      </c>
      <c r="F43" s="6">
        <f t="shared" si="1"/>
        <v>91.64</v>
      </c>
      <c r="G43" s="29">
        <f t="shared" si="2"/>
        <v>45.49</v>
      </c>
      <c r="H43" s="87">
        <f t="shared" si="3"/>
        <v>68.099999999999994</v>
      </c>
      <c r="J43" s="50"/>
    </row>
    <row r="44" spans="1:10" s="49" customFormat="1" ht="15.75">
      <c r="A44" s="88" t="s">
        <v>135</v>
      </c>
      <c r="B44" s="52" t="s">
        <v>41</v>
      </c>
      <c r="C44" s="4">
        <v>430</v>
      </c>
      <c r="D44" s="4">
        <v>287.2278</v>
      </c>
      <c r="E44" s="4">
        <v>195.58779999999999</v>
      </c>
      <c r="F44" s="4">
        <f t="shared" si="1"/>
        <v>91.64</v>
      </c>
      <c r="G44" s="27">
        <f t="shared" si="2"/>
        <v>45.49</v>
      </c>
      <c r="H44" s="89">
        <f t="shared" si="3"/>
        <v>68.099999999999994</v>
      </c>
      <c r="J44" s="50"/>
    </row>
    <row r="45" spans="1:10" s="49" customFormat="1" ht="15.75">
      <c r="A45" s="104" t="s">
        <v>289</v>
      </c>
      <c r="B45" s="44" t="s">
        <v>290</v>
      </c>
      <c r="C45" s="5">
        <f>C46+C48+C53+C55</f>
        <v>321120.94349999999</v>
      </c>
      <c r="D45" s="5">
        <f>D46+D48+D53+D55</f>
        <v>312115.06449999998</v>
      </c>
      <c r="E45" s="5">
        <f>E46+E48+E53+E55</f>
        <v>300859.68836999999</v>
      </c>
      <c r="F45" s="5">
        <f t="shared" si="1"/>
        <v>11255.376130000001</v>
      </c>
      <c r="G45" s="28">
        <f t="shared" si="2"/>
        <v>93.69</v>
      </c>
      <c r="H45" s="84">
        <f t="shared" si="3"/>
        <v>96.39</v>
      </c>
      <c r="J45" s="50"/>
    </row>
    <row r="46" spans="1:10" s="73" customFormat="1" ht="31.5">
      <c r="A46" s="96" t="s">
        <v>291</v>
      </c>
      <c r="B46" s="45" t="s">
        <v>292</v>
      </c>
      <c r="C46" s="6">
        <f>C47</f>
        <v>105496.084</v>
      </c>
      <c r="D46" s="6">
        <f>D47</f>
        <v>78085.009000000005</v>
      </c>
      <c r="E46" s="6">
        <f>E47</f>
        <v>78085.009000000005</v>
      </c>
      <c r="F46" s="6">
        <f t="shared" si="1"/>
        <v>0</v>
      </c>
      <c r="G46" s="29">
        <f t="shared" si="2"/>
        <v>74.02</v>
      </c>
      <c r="H46" s="87">
        <f t="shared" si="3"/>
        <v>100</v>
      </c>
      <c r="J46" s="50"/>
    </row>
    <row r="47" spans="1:10" s="49" customFormat="1" ht="47.25">
      <c r="A47" s="95" t="s">
        <v>293</v>
      </c>
      <c r="B47" s="42" t="s">
        <v>294</v>
      </c>
      <c r="C47" s="4">
        <v>105496.084</v>
      </c>
      <c r="D47" s="4">
        <v>78085.009000000005</v>
      </c>
      <c r="E47" s="4">
        <v>78085.009000000005</v>
      </c>
      <c r="F47" s="4">
        <f t="shared" ref="F47:F91" si="4">$D47-$E47</f>
        <v>0</v>
      </c>
      <c r="G47" s="27">
        <f t="shared" ref="G47:G91" si="5">$E47/$C47*100</f>
        <v>74.02</v>
      </c>
      <c r="H47" s="89">
        <f t="shared" ref="H47:H91" si="6">$E47/$D47*100</f>
        <v>100</v>
      </c>
      <c r="J47" s="50"/>
    </row>
    <row r="48" spans="1:10" s="73" customFormat="1" ht="31.5">
      <c r="A48" s="96" t="s">
        <v>295</v>
      </c>
      <c r="B48" s="58" t="s">
        <v>296</v>
      </c>
      <c r="C48" s="6">
        <f>C49+C50+C51+C52</f>
        <v>211524.88200000001</v>
      </c>
      <c r="D48" s="6">
        <f>D49+D50+D51+D52</f>
        <v>229873.685</v>
      </c>
      <c r="E48" s="6">
        <f>E49+E50+E51+E52</f>
        <v>218622.07073000001</v>
      </c>
      <c r="F48" s="6">
        <f t="shared" si="4"/>
        <v>11251.61427</v>
      </c>
      <c r="G48" s="29">
        <f t="shared" si="5"/>
        <v>103.36</v>
      </c>
      <c r="H48" s="87">
        <f t="shared" si="6"/>
        <v>95.11</v>
      </c>
      <c r="J48" s="50"/>
    </row>
    <row r="49" spans="1:10" s="49" customFormat="1" ht="47.25">
      <c r="A49" s="95" t="s">
        <v>297</v>
      </c>
      <c r="B49" s="53" t="s">
        <v>298</v>
      </c>
      <c r="C49" s="4">
        <v>15210</v>
      </c>
      <c r="D49" s="4">
        <v>15912</v>
      </c>
      <c r="E49" s="4">
        <v>14764.68</v>
      </c>
      <c r="F49" s="4">
        <f t="shared" si="4"/>
        <v>1147.32</v>
      </c>
      <c r="G49" s="27">
        <f t="shared" si="5"/>
        <v>97.07</v>
      </c>
      <c r="H49" s="89">
        <f t="shared" si="6"/>
        <v>92.79</v>
      </c>
      <c r="J49" s="50"/>
    </row>
    <row r="50" spans="1:10" s="49" customFormat="1" ht="63">
      <c r="A50" s="95" t="s">
        <v>299</v>
      </c>
      <c r="B50" s="53" t="s">
        <v>300</v>
      </c>
      <c r="C50" s="4">
        <v>169738.78200000001</v>
      </c>
      <c r="D50" s="4">
        <v>186056.185</v>
      </c>
      <c r="E50" s="4">
        <v>186056.185</v>
      </c>
      <c r="F50" s="4">
        <f t="shared" si="4"/>
        <v>0</v>
      </c>
      <c r="G50" s="27">
        <f t="shared" si="5"/>
        <v>109.61</v>
      </c>
      <c r="H50" s="89">
        <f t="shared" si="6"/>
        <v>100</v>
      </c>
      <c r="J50" s="50"/>
    </row>
    <row r="51" spans="1:10" s="49" customFormat="1" ht="47.25">
      <c r="A51" s="95" t="s">
        <v>301</v>
      </c>
      <c r="B51" s="53" t="s">
        <v>302</v>
      </c>
      <c r="C51" s="4">
        <v>14782.35</v>
      </c>
      <c r="D51" s="4">
        <v>16111.75</v>
      </c>
      <c r="E51" s="4">
        <v>12471.016</v>
      </c>
      <c r="F51" s="4">
        <f t="shared" si="4"/>
        <v>3640.7339999999999</v>
      </c>
      <c r="G51" s="27">
        <f t="shared" si="5"/>
        <v>84.36</v>
      </c>
      <c r="H51" s="89">
        <f t="shared" si="6"/>
        <v>77.400000000000006</v>
      </c>
      <c r="J51" s="50"/>
    </row>
    <row r="52" spans="1:10" s="49" customFormat="1" ht="31.5">
      <c r="A52" s="95" t="s">
        <v>303</v>
      </c>
      <c r="B52" s="52" t="s">
        <v>304</v>
      </c>
      <c r="C52" s="4">
        <v>11793.75</v>
      </c>
      <c r="D52" s="4">
        <v>11793.75</v>
      </c>
      <c r="E52" s="4">
        <v>5330.1897300000001</v>
      </c>
      <c r="F52" s="4">
        <f t="shared" si="4"/>
        <v>6463.5602699999999</v>
      </c>
      <c r="G52" s="27">
        <f t="shared" si="5"/>
        <v>45.2</v>
      </c>
      <c r="H52" s="89">
        <f t="shared" si="6"/>
        <v>45.2</v>
      </c>
      <c r="J52" s="50"/>
    </row>
    <row r="53" spans="1:10" s="73" customFormat="1" ht="47.25">
      <c r="A53" s="96" t="s">
        <v>305</v>
      </c>
      <c r="B53" s="58" t="s">
        <v>306</v>
      </c>
      <c r="C53" s="6">
        <f>C54</f>
        <v>2071.0605</v>
      </c>
      <c r="D53" s="6">
        <f>D54</f>
        <v>2071.0605</v>
      </c>
      <c r="E53" s="6">
        <f>E54</f>
        <v>2067.29864</v>
      </c>
      <c r="F53" s="6">
        <f t="shared" si="4"/>
        <v>3.76186</v>
      </c>
      <c r="G53" s="29">
        <f t="shared" si="5"/>
        <v>99.82</v>
      </c>
      <c r="H53" s="87">
        <f t="shared" si="6"/>
        <v>99.82</v>
      </c>
      <c r="J53" s="50"/>
    </row>
    <row r="54" spans="1:10" s="49" customFormat="1" ht="31.5">
      <c r="A54" s="95" t="s">
        <v>307</v>
      </c>
      <c r="B54" s="53" t="s">
        <v>308</v>
      </c>
      <c r="C54" s="4">
        <v>2071.0605</v>
      </c>
      <c r="D54" s="4">
        <v>2071.0605</v>
      </c>
      <c r="E54" s="4">
        <v>2067.29864</v>
      </c>
      <c r="F54" s="4">
        <f t="shared" si="4"/>
        <v>3.76186</v>
      </c>
      <c r="G54" s="27">
        <f t="shared" si="5"/>
        <v>99.82</v>
      </c>
      <c r="H54" s="89">
        <f t="shared" si="6"/>
        <v>99.82</v>
      </c>
      <c r="J54" s="50"/>
    </row>
    <row r="55" spans="1:10" s="73" customFormat="1" ht="31.5">
      <c r="A55" s="96" t="s">
        <v>309</v>
      </c>
      <c r="B55" s="58" t="s">
        <v>310</v>
      </c>
      <c r="C55" s="6">
        <f>C56</f>
        <v>2028.9169999999999</v>
      </c>
      <c r="D55" s="6">
        <f>D56</f>
        <v>2085.31</v>
      </c>
      <c r="E55" s="6">
        <f>E56</f>
        <v>2085.31</v>
      </c>
      <c r="F55" s="6">
        <f t="shared" si="4"/>
        <v>0</v>
      </c>
      <c r="G55" s="29">
        <f t="shared" si="5"/>
        <v>102.78</v>
      </c>
      <c r="H55" s="87">
        <f t="shared" si="6"/>
        <v>100</v>
      </c>
      <c r="J55" s="50"/>
    </row>
    <row r="56" spans="1:10" s="49" customFormat="1" ht="31.5">
      <c r="A56" s="95" t="s">
        <v>311</v>
      </c>
      <c r="B56" s="53" t="s">
        <v>312</v>
      </c>
      <c r="C56" s="4">
        <v>2028.9169999999999</v>
      </c>
      <c r="D56" s="4">
        <v>2085.31</v>
      </c>
      <c r="E56" s="4">
        <v>2085.31</v>
      </c>
      <c r="F56" s="4">
        <f t="shared" si="4"/>
        <v>0</v>
      </c>
      <c r="G56" s="27">
        <f t="shared" si="5"/>
        <v>102.78</v>
      </c>
      <c r="H56" s="89">
        <f t="shared" si="6"/>
        <v>100</v>
      </c>
      <c r="J56" s="50"/>
    </row>
    <row r="57" spans="1:10" s="49" customFormat="1" ht="15.75">
      <c r="A57" s="83" t="s">
        <v>137</v>
      </c>
      <c r="B57" s="48" t="s">
        <v>42</v>
      </c>
      <c r="C57" s="5">
        <f t="shared" ref="C57:E58" si="7">C58</f>
        <v>31354.94</v>
      </c>
      <c r="D57" s="5">
        <f t="shared" si="7"/>
        <v>31518.562959999999</v>
      </c>
      <c r="E57" s="5">
        <f t="shared" si="7"/>
        <v>30648.7035</v>
      </c>
      <c r="F57" s="5">
        <f t="shared" si="4"/>
        <v>869.85946000000001</v>
      </c>
      <c r="G57" s="28">
        <f t="shared" si="5"/>
        <v>97.75</v>
      </c>
      <c r="H57" s="84">
        <f t="shared" si="6"/>
        <v>97.24</v>
      </c>
      <c r="J57" s="50"/>
    </row>
    <row r="58" spans="1:10" s="49" customFormat="1" ht="47.25">
      <c r="A58" s="97" t="s">
        <v>138</v>
      </c>
      <c r="B58" s="43" t="s">
        <v>43</v>
      </c>
      <c r="C58" s="6">
        <f t="shared" si="7"/>
        <v>31354.94</v>
      </c>
      <c r="D58" s="6">
        <f t="shared" si="7"/>
        <v>31518.562959999999</v>
      </c>
      <c r="E58" s="6">
        <f t="shared" si="7"/>
        <v>30648.7035</v>
      </c>
      <c r="F58" s="6">
        <f t="shared" si="4"/>
        <v>869.85946000000001</v>
      </c>
      <c r="G58" s="29">
        <f t="shared" si="5"/>
        <v>97.75</v>
      </c>
      <c r="H58" s="87">
        <f t="shared" si="6"/>
        <v>97.24</v>
      </c>
      <c r="J58" s="50"/>
    </row>
    <row r="59" spans="1:10" s="49" customFormat="1" ht="31.5">
      <c r="A59" s="88" t="s">
        <v>116</v>
      </c>
      <c r="B59" s="52" t="s">
        <v>44</v>
      </c>
      <c r="C59" s="4">
        <v>31354.94</v>
      </c>
      <c r="D59" s="4">
        <v>31518.562959999999</v>
      </c>
      <c r="E59" s="4">
        <v>30648.7035</v>
      </c>
      <c r="F59" s="4">
        <f t="shared" si="4"/>
        <v>869.85946000000001</v>
      </c>
      <c r="G59" s="27">
        <f t="shared" si="5"/>
        <v>97.75</v>
      </c>
      <c r="H59" s="89">
        <f t="shared" si="6"/>
        <v>97.24</v>
      </c>
      <c r="J59" s="50"/>
    </row>
    <row r="60" spans="1:10" s="49" customFormat="1" ht="47.25">
      <c r="A60" s="105" t="s">
        <v>161</v>
      </c>
      <c r="B60" s="48" t="s">
        <v>162</v>
      </c>
      <c r="C60" s="5">
        <f t="shared" ref="C60:E61" si="8">C61</f>
        <v>500</v>
      </c>
      <c r="D60" s="5">
        <f t="shared" si="8"/>
        <v>245</v>
      </c>
      <c r="E60" s="5">
        <f t="shared" si="8"/>
        <v>245</v>
      </c>
      <c r="F60" s="5">
        <f t="shared" si="4"/>
        <v>0</v>
      </c>
      <c r="G60" s="28">
        <f t="shared" si="5"/>
        <v>49</v>
      </c>
      <c r="H60" s="84">
        <f t="shared" si="6"/>
        <v>100</v>
      </c>
      <c r="J60" s="50"/>
    </row>
    <row r="61" spans="1:10" s="73" customFormat="1" ht="15.75">
      <c r="A61" s="106" t="s">
        <v>223</v>
      </c>
      <c r="B61" s="71" t="s">
        <v>189</v>
      </c>
      <c r="C61" s="6">
        <f t="shared" si="8"/>
        <v>500</v>
      </c>
      <c r="D61" s="6">
        <f t="shared" si="8"/>
        <v>245</v>
      </c>
      <c r="E61" s="6">
        <f t="shared" si="8"/>
        <v>245</v>
      </c>
      <c r="F61" s="6">
        <f t="shared" si="4"/>
        <v>0</v>
      </c>
      <c r="G61" s="29">
        <f t="shared" si="5"/>
        <v>49</v>
      </c>
      <c r="H61" s="87">
        <f t="shared" si="6"/>
        <v>100</v>
      </c>
      <c r="J61" s="50"/>
    </row>
    <row r="62" spans="1:10" s="49" customFormat="1" ht="15.75">
      <c r="A62" s="95" t="s">
        <v>276</v>
      </c>
      <c r="B62" s="52" t="s">
        <v>277</v>
      </c>
      <c r="C62" s="4">
        <v>500</v>
      </c>
      <c r="D62" s="4">
        <v>245</v>
      </c>
      <c r="E62" s="4">
        <v>245</v>
      </c>
      <c r="F62" s="4">
        <f t="shared" si="4"/>
        <v>0</v>
      </c>
      <c r="G62" s="27">
        <f t="shared" si="5"/>
        <v>49</v>
      </c>
      <c r="H62" s="89">
        <f t="shared" si="6"/>
        <v>100</v>
      </c>
      <c r="J62" s="50"/>
    </row>
    <row r="63" spans="1:10" s="49" customFormat="1" ht="31.5">
      <c r="A63" s="101" t="s">
        <v>410</v>
      </c>
      <c r="B63" s="48" t="s">
        <v>45</v>
      </c>
      <c r="C63" s="5">
        <f>C64+C67+C72+C75</f>
        <v>20850.626250000001</v>
      </c>
      <c r="D63" s="5">
        <f>D64+D67+D72+D75</f>
        <v>20606.662260000001</v>
      </c>
      <c r="E63" s="5">
        <f>E64+E67+E72+E75</f>
        <v>18396.385770000001</v>
      </c>
      <c r="F63" s="5">
        <f t="shared" si="4"/>
        <v>2210.2764900000002</v>
      </c>
      <c r="G63" s="28">
        <f t="shared" si="5"/>
        <v>88.23</v>
      </c>
      <c r="H63" s="84">
        <f t="shared" si="6"/>
        <v>89.27</v>
      </c>
      <c r="J63" s="50"/>
    </row>
    <row r="64" spans="1:10" s="49" customFormat="1" ht="15.75">
      <c r="A64" s="107" t="s">
        <v>139</v>
      </c>
      <c r="B64" s="48" t="s">
        <v>170</v>
      </c>
      <c r="C64" s="5">
        <f t="shared" ref="C64:E65" si="9">C65</f>
        <v>166</v>
      </c>
      <c r="D64" s="5">
        <f t="shared" si="9"/>
        <v>166</v>
      </c>
      <c r="E64" s="5">
        <f t="shared" si="9"/>
        <v>91</v>
      </c>
      <c r="F64" s="5">
        <f t="shared" si="4"/>
        <v>75</v>
      </c>
      <c r="G64" s="28">
        <f t="shared" si="5"/>
        <v>54.82</v>
      </c>
      <c r="H64" s="84">
        <f t="shared" si="6"/>
        <v>54.82</v>
      </c>
      <c r="J64" s="50"/>
    </row>
    <row r="65" spans="1:10" s="73" customFormat="1" ht="15.75">
      <c r="A65" s="96" t="s">
        <v>168</v>
      </c>
      <c r="B65" s="43" t="s">
        <v>171</v>
      </c>
      <c r="C65" s="6">
        <f t="shared" si="9"/>
        <v>166</v>
      </c>
      <c r="D65" s="6">
        <f t="shared" si="9"/>
        <v>166</v>
      </c>
      <c r="E65" s="6">
        <f t="shared" si="9"/>
        <v>91</v>
      </c>
      <c r="F65" s="6">
        <f t="shared" si="4"/>
        <v>75</v>
      </c>
      <c r="G65" s="29">
        <f t="shared" si="5"/>
        <v>54.82</v>
      </c>
      <c r="H65" s="87">
        <f t="shared" si="6"/>
        <v>54.82</v>
      </c>
      <c r="J65" s="50"/>
    </row>
    <row r="66" spans="1:10" s="49" customFormat="1" ht="15.75">
      <c r="A66" s="95" t="s">
        <v>169</v>
      </c>
      <c r="B66" s="52" t="s">
        <v>172</v>
      </c>
      <c r="C66" s="7">
        <v>166</v>
      </c>
      <c r="D66" s="7">
        <v>166</v>
      </c>
      <c r="E66" s="7">
        <v>91</v>
      </c>
      <c r="F66" s="7">
        <f t="shared" si="4"/>
        <v>75</v>
      </c>
      <c r="G66" s="30">
        <f t="shared" si="5"/>
        <v>54.82</v>
      </c>
      <c r="H66" s="90">
        <f t="shared" si="6"/>
        <v>54.82</v>
      </c>
      <c r="J66" s="50"/>
    </row>
    <row r="67" spans="1:10" s="49" customFormat="1" ht="15.75">
      <c r="A67" s="104" t="s">
        <v>289</v>
      </c>
      <c r="B67" s="44" t="s">
        <v>313</v>
      </c>
      <c r="C67" s="10">
        <f>C68+C70</f>
        <v>20154.626250000001</v>
      </c>
      <c r="D67" s="10">
        <f>D68+D70</f>
        <v>17351.79479</v>
      </c>
      <c r="E67" s="10">
        <f>E68+E70</f>
        <v>15493.56237</v>
      </c>
      <c r="F67" s="10">
        <f t="shared" si="4"/>
        <v>1858.23242</v>
      </c>
      <c r="G67" s="34">
        <f t="shared" si="5"/>
        <v>76.87</v>
      </c>
      <c r="H67" s="108">
        <f t="shared" si="6"/>
        <v>89.29</v>
      </c>
      <c r="J67" s="50"/>
    </row>
    <row r="68" spans="1:10" s="73" customFormat="1" ht="31.5">
      <c r="A68" s="96" t="s">
        <v>314</v>
      </c>
      <c r="B68" s="58" t="s">
        <v>315</v>
      </c>
      <c r="C68" s="8">
        <f>C69</f>
        <v>14994.30125</v>
      </c>
      <c r="D68" s="8">
        <f>D69</f>
        <v>13229.41279</v>
      </c>
      <c r="E68" s="8">
        <f>E69</f>
        <v>11812.18037</v>
      </c>
      <c r="F68" s="8">
        <f t="shared" si="4"/>
        <v>1417.23242</v>
      </c>
      <c r="G68" s="31">
        <f t="shared" si="5"/>
        <v>78.78</v>
      </c>
      <c r="H68" s="93">
        <f t="shared" si="6"/>
        <v>89.29</v>
      </c>
      <c r="J68" s="50"/>
    </row>
    <row r="69" spans="1:10" s="73" customFormat="1" ht="31.5">
      <c r="A69" s="95" t="s">
        <v>316</v>
      </c>
      <c r="B69" s="53" t="s">
        <v>317</v>
      </c>
      <c r="C69" s="7">
        <v>14994.30125</v>
      </c>
      <c r="D69" s="7">
        <v>13229.41279</v>
      </c>
      <c r="E69" s="7">
        <v>11812.18037</v>
      </c>
      <c r="F69" s="7">
        <f t="shared" si="4"/>
        <v>1417.23242</v>
      </c>
      <c r="G69" s="30">
        <f t="shared" si="5"/>
        <v>78.78</v>
      </c>
      <c r="H69" s="90">
        <f t="shared" si="6"/>
        <v>89.29</v>
      </c>
      <c r="J69" s="50"/>
    </row>
    <row r="70" spans="1:10" s="73" customFormat="1" ht="31.5">
      <c r="A70" s="106" t="s">
        <v>318</v>
      </c>
      <c r="B70" s="58" t="s">
        <v>319</v>
      </c>
      <c r="C70" s="8">
        <f>C71</f>
        <v>5160.3249999999998</v>
      </c>
      <c r="D70" s="8">
        <f>D71</f>
        <v>4122.3819999999996</v>
      </c>
      <c r="E70" s="8">
        <f>E71</f>
        <v>3681.3820000000001</v>
      </c>
      <c r="F70" s="8">
        <f t="shared" si="4"/>
        <v>441</v>
      </c>
      <c r="G70" s="31">
        <f t="shared" si="5"/>
        <v>71.34</v>
      </c>
      <c r="H70" s="93">
        <f t="shared" si="6"/>
        <v>89.3</v>
      </c>
      <c r="J70" s="50"/>
    </row>
    <row r="71" spans="1:10" s="73" customFormat="1" ht="63">
      <c r="A71" s="95" t="s">
        <v>140</v>
      </c>
      <c r="B71" s="53" t="s">
        <v>320</v>
      </c>
      <c r="C71" s="7">
        <v>5160.3249999999998</v>
      </c>
      <c r="D71" s="7">
        <v>4122.3819999999996</v>
      </c>
      <c r="E71" s="7">
        <v>3681.3820000000001</v>
      </c>
      <c r="F71" s="7">
        <f t="shared" si="4"/>
        <v>441</v>
      </c>
      <c r="G71" s="30">
        <f t="shared" si="5"/>
        <v>71.34</v>
      </c>
      <c r="H71" s="90">
        <f t="shared" si="6"/>
        <v>89.3</v>
      </c>
      <c r="J71" s="50"/>
    </row>
    <row r="72" spans="1:10" s="49" customFormat="1" ht="15.75">
      <c r="A72" s="101" t="s">
        <v>141</v>
      </c>
      <c r="B72" s="48" t="s">
        <v>46</v>
      </c>
      <c r="C72" s="5">
        <f t="shared" ref="C72:E73" si="10">C73</f>
        <v>100</v>
      </c>
      <c r="D72" s="5">
        <f t="shared" si="10"/>
        <v>507.62200000000001</v>
      </c>
      <c r="E72" s="5">
        <f t="shared" si="10"/>
        <v>507.62200000000001</v>
      </c>
      <c r="F72" s="5">
        <f t="shared" si="4"/>
        <v>0</v>
      </c>
      <c r="G72" s="28">
        <f t="shared" si="5"/>
        <v>507.62</v>
      </c>
      <c r="H72" s="84">
        <f t="shared" si="6"/>
        <v>100</v>
      </c>
      <c r="J72" s="50"/>
    </row>
    <row r="73" spans="1:10" s="49" customFormat="1" ht="63">
      <c r="A73" s="106" t="s">
        <v>142</v>
      </c>
      <c r="B73" s="43" t="s">
        <v>47</v>
      </c>
      <c r="C73" s="6">
        <f t="shared" si="10"/>
        <v>100</v>
      </c>
      <c r="D73" s="6">
        <f t="shared" si="10"/>
        <v>507.62200000000001</v>
      </c>
      <c r="E73" s="6">
        <f t="shared" si="10"/>
        <v>507.62200000000001</v>
      </c>
      <c r="F73" s="6">
        <f t="shared" si="4"/>
        <v>0</v>
      </c>
      <c r="G73" s="29">
        <f t="shared" si="5"/>
        <v>507.62</v>
      </c>
      <c r="H73" s="87">
        <f t="shared" si="6"/>
        <v>100</v>
      </c>
      <c r="J73" s="50"/>
    </row>
    <row r="74" spans="1:10" s="49" customFormat="1" ht="31.5">
      <c r="A74" s="100" t="s">
        <v>143</v>
      </c>
      <c r="B74" s="52" t="s">
        <v>48</v>
      </c>
      <c r="C74" s="4">
        <v>100</v>
      </c>
      <c r="D74" s="4">
        <v>507.62200000000001</v>
      </c>
      <c r="E74" s="4">
        <v>507.62200000000001</v>
      </c>
      <c r="F74" s="4">
        <f t="shared" si="4"/>
        <v>0</v>
      </c>
      <c r="G74" s="27">
        <f t="shared" si="5"/>
        <v>507.62</v>
      </c>
      <c r="H74" s="89">
        <f t="shared" si="6"/>
        <v>100</v>
      </c>
      <c r="J74" s="50"/>
    </row>
    <row r="75" spans="1:10" s="63" customFormat="1" ht="31.5">
      <c r="A75" s="105" t="s">
        <v>144</v>
      </c>
      <c r="B75" s="48" t="s">
        <v>49</v>
      </c>
      <c r="C75" s="5">
        <f t="shared" ref="C75:E76" si="11">C76</f>
        <v>430</v>
      </c>
      <c r="D75" s="5">
        <f t="shared" si="11"/>
        <v>2581.2454699999998</v>
      </c>
      <c r="E75" s="5">
        <f t="shared" si="11"/>
        <v>2304.2013999999999</v>
      </c>
      <c r="F75" s="5">
        <f t="shared" si="4"/>
        <v>277.04406999999998</v>
      </c>
      <c r="G75" s="28">
        <f t="shared" si="5"/>
        <v>535.86</v>
      </c>
      <c r="H75" s="84">
        <f t="shared" si="6"/>
        <v>89.27</v>
      </c>
      <c r="J75" s="50"/>
    </row>
    <row r="76" spans="1:10" s="63" customFormat="1" ht="15.75">
      <c r="A76" s="86" t="s">
        <v>145</v>
      </c>
      <c r="B76" s="43" t="s">
        <v>50</v>
      </c>
      <c r="C76" s="6">
        <f t="shared" si="11"/>
        <v>430</v>
      </c>
      <c r="D76" s="6">
        <f t="shared" si="11"/>
        <v>2581.2454699999998</v>
      </c>
      <c r="E76" s="6">
        <f t="shared" si="11"/>
        <v>2304.2013999999999</v>
      </c>
      <c r="F76" s="6">
        <f t="shared" si="4"/>
        <v>277.04406999999998</v>
      </c>
      <c r="G76" s="29">
        <f t="shared" si="5"/>
        <v>535.86</v>
      </c>
      <c r="H76" s="87">
        <f t="shared" si="6"/>
        <v>89.27</v>
      </c>
      <c r="J76" s="50"/>
    </row>
    <row r="77" spans="1:10" s="63" customFormat="1" ht="15.75">
      <c r="A77" s="109" t="s">
        <v>127</v>
      </c>
      <c r="B77" s="42" t="s">
        <v>176</v>
      </c>
      <c r="C77" s="4">
        <v>430</v>
      </c>
      <c r="D77" s="4">
        <v>2581.2454699999998</v>
      </c>
      <c r="E77" s="4">
        <v>2304.2013999999999</v>
      </c>
      <c r="F77" s="4">
        <f t="shared" si="4"/>
        <v>277.04406999999998</v>
      </c>
      <c r="G77" s="27">
        <f t="shared" si="5"/>
        <v>535.86</v>
      </c>
      <c r="H77" s="89">
        <f t="shared" si="6"/>
        <v>89.27</v>
      </c>
      <c r="J77" s="50"/>
    </row>
    <row r="78" spans="1:10" s="49" customFormat="1" ht="31.5">
      <c r="A78" s="105" t="s">
        <v>416</v>
      </c>
      <c r="B78" s="48" t="s">
        <v>51</v>
      </c>
      <c r="C78" s="5">
        <f>C79</f>
        <v>864.53300000000002</v>
      </c>
      <c r="D78" s="5">
        <f t="shared" ref="D78:E80" si="12">D79</f>
        <v>888.62800000000004</v>
      </c>
      <c r="E78" s="5">
        <f t="shared" si="12"/>
        <v>888.62800000000004</v>
      </c>
      <c r="F78" s="5">
        <f t="shared" si="4"/>
        <v>0</v>
      </c>
      <c r="G78" s="28">
        <f t="shared" si="5"/>
        <v>102.79</v>
      </c>
      <c r="H78" s="84">
        <f t="shared" si="6"/>
        <v>100</v>
      </c>
      <c r="J78" s="50"/>
    </row>
    <row r="79" spans="1:10" s="49" customFormat="1" ht="31.5">
      <c r="A79" s="105" t="s">
        <v>146</v>
      </c>
      <c r="B79" s="48" t="s">
        <v>52</v>
      </c>
      <c r="C79" s="5">
        <f>C80</f>
        <v>864.53300000000002</v>
      </c>
      <c r="D79" s="5">
        <f t="shared" si="12"/>
        <v>888.62800000000004</v>
      </c>
      <c r="E79" s="5">
        <f t="shared" si="12"/>
        <v>888.62800000000004</v>
      </c>
      <c r="F79" s="5">
        <f t="shared" si="4"/>
        <v>0</v>
      </c>
      <c r="G79" s="28">
        <f t="shared" si="5"/>
        <v>102.79</v>
      </c>
      <c r="H79" s="84">
        <f t="shared" si="6"/>
        <v>100</v>
      </c>
      <c r="J79" s="50"/>
    </row>
    <row r="80" spans="1:10" s="49" customFormat="1" ht="31.5">
      <c r="A80" s="86" t="s">
        <v>147</v>
      </c>
      <c r="B80" s="43" t="s">
        <v>53</v>
      </c>
      <c r="C80" s="6">
        <f>C81</f>
        <v>864.53300000000002</v>
      </c>
      <c r="D80" s="6">
        <f t="shared" si="12"/>
        <v>888.62800000000004</v>
      </c>
      <c r="E80" s="6">
        <f t="shared" si="12"/>
        <v>888.62800000000004</v>
      </c>
      <c r="F80" s="6">
        <f t="shared" si="4"/>
        <v>0</v>
      </c>
      <c r="G80" s="29">
        <f t="shared" si="5"/>
        <v>102.79</v>
      </c>
      <c r="H80" s="87">
        <f t="shared" si="6"/>
        <v>100</v>
      </c>
      <c r="J80" s="50"/>
    </row>
    <row r="81" spans="1:10" s="49" customFormat="1" ht="31.5">
      <c r="A81" s="88" t="s">
        <v>119</v>
      </c>
      <c r="B81" s="52" t="s">
        <v>54</v>
      </c>
      <c r="C81" s="4">
        <v>864.53300000000002</v>
      </c>
      <c r="D81" s="4">
        <v>888.62800000000004</v>
      </c>
      <c r="E81" s="4">
        <v>888.62800000000004</v>
      </c>
      <c r="F81" s="4">
        <f t="shared" si="4"/>
        <v>0</v>
      </c>
      <c r="G81" s="27">
        <f t="shared" si="5"/>
        <v>102.79</v>
      </c>
      <c r="H81" s="89">
        <f t="shared" si="6"/>
        <v>100</v>
      </c>
      <c r="J81" s="50"/>
    </row>
    <row r="82" spans="1:10" s="63" customFormat="1" ht="31.5">
      <c r="A82" s="101" t="s">
        <v>254</v>
      </c>
      <c r="B82" s="48" t="s">
        <v>55</v>
      </c>
      <c r="C82" s="5">
        <f>C83+C91+C95+C104</f>
        <v>67520.60914</v>
      </c>
      <c r="D82" s="5">
        <f>D83+D91+D95+D104</f>
        <v>77027.095929999996</v>
      </c>
      <c r="E82" s="5">
        <f>E83+E91+E95+E104</f>
        <v>73552.860419999997</v>
      </c>
      <c r="F82" s="5">
        <f t="shared" si="4"/>
        <v>3474.23551</v>
      </c>
      <c r="G82" s="28">
        <f t="shared" si="5"/>
        <v>108.93</v>
      </c>
      <c r="H82" s="84">
        <f t="shared" si="6"/>
        <v>95.49</v>
      </c>
      <c r="J82" s="50"/>
    </row>
    <row r="83" spans="1:10" s="63" customFormat="1" ht="31.5">
      <c r="A83" s="83" t="s">
        <v>148</v>
      </c>
      <c r="B83" s="48" t="s">
        <v>56</v>
      </c>
      <c r="C83" s="5">
        <f>C84+C88</f>
        <v>40769.67</v>
      </c>
      <c r="D83" s="5">
        <f>D84+D88</f>
        <v>52793.354249999997</v>
      </c>
      <c r="E83" s="5">
        <f>E84+E88</f>
        <v>50595.93045</v>
      </c>
      <c r="F83" s="5">
        <f t="shared" si="4"/>
        <v>2197.4238</v>
      </c>
      <c r="G83" s="28">
        <f t="shared" si="5"/>
        <v>124.1</v>
      </c>
      <c r="H83" s="84">
        <f t="shared" si="6"/>
        <v>95.84</v>
      </c>
      <c r="J83" s="50"/>
    </row>
    <row r="84" spans="1:10" s="63" customFormat="1" ht="47.25">
      <c r="A84" s="97" t="s">
        <v>149</v>
      </c>
      <c r="B84" s="43" t="s">
        <v>57</v>
      </c>
      <c r="C84" s="6">
        <f>C86+C87+C85</f>
        <v>40769.67</v>
      </c>
      <c r="D84" s="6">
        <f>D86+D87+D85</f>
        <v>51099.895510000002</v>
      </c>
      <c r="E84" s="6">
        <f>E86+E87+E85</f>
        <v>48902.471709999998</v>
      </c>
      <c r="F84" s="6">
        <f t="shared" si="4"/>
        <v>2197.4238</v>
      </c>
      <c r="G84" s="29">
        <f t="shared" si="5"/>
        <v>119.95</v>
      </c>
      <c r="H84" s="87">
        <f t="shared" si="6"/>
        <v>95.7</v>
      </c>
      <c r="J84" s="50"/>
    </row>
    <row r="85" spans="1:10" s="63" customFormat="1" ht="94.5">
      <c r="A85" s="88" t="s">
        <v>407</v>
      </c>
      <c r="B85" s="52" t="s">
        <v>406</v>
      </c>
      <c r="C85" s="4">
        <v>0</v>
      </c>
      <c r="D85" s="4">
        <v>3269.0731900000001</v>
      </c>
      <c r="E85" s="4">
        <v>3269.0731900000001</v>
      </c>
      <c r="F85" s="4">
        <f t="shared" si="4"/>
        <v>0</v>
      </c>
      <c r="G85" s="27" t="s">
        <v>403</v>
      </c>
      <c r="H85" s="89">
        <f t="shared" si="6"/>
        <v>100</v>
      </c>
      <c r="J85" s="50"/>
    </row>
    <row r="86" spans="1:10" s="63" customFormat="1" ht="31.5">
      <c r="A86" s="88" t="s">
        <v>116</v>
      </c>
      <c r="B86" s="52" t="s">
        <v>58</v>
      </c>
      <c r="C86" s="4">
        <v>39811.17</v>
      </c>
      <c r="D86" s="4">
        <v>47667.823320000003</v>
      </c>
      <c r="E86" s="4">
        <v>45470.399519999999</v>
      </c>
      <c r="F86" s="4">
        <f t="shared" si="4"/>
        <v>2197.4238</v>
      </c>
      <c r="G86" s="27">
        <f t="shared" si="5"/>
        <v>114.22</v>
      </c>
      <c r="H86" s="89">
        <f t="shared" si="6"/>
        <v>95.39</v>
      </c>
      <c r="J86" s="50"/>
    </row>
    <row r="87" spans="1:10" s="49" customFormat="1" ht="31.5">
      <c r="A87" s="91" t="s">
        <v>118</v>
      </c>
      <c r="B87" s="52" t="s">
        <v>59</v>
      </c>
      <c r="C87" s="9">
        <v>958.5</v>
      </c>
      <c r="D87" s="9">
        <v>162.999</v>
      </c>
      <c r="E87" s="9">
        <v>162.999</v>
      </c>
      <c r="F87" s="9">
        <f t="shared" si="4"/>
        <v>0</v>
      </c>
      <c r="G87" s="32">
        <f t="shared" si="5"/>
        <v>17.010000000000002</v>
      </c>
      <c r="H87" s="110">
        <f t="shared" si="6"/>
        <v>100</v>
      </c>
      <c r="J87" s="50"/>
    </row>
    <row r="88" spans="1:10" s="73" customFormat="1" ht="15.75">
      <c r="A88" s="96" t="s">
        <v>372</v>
      </c>
      <c r="B88" s="59" t="s">
        <v>375</v>
      </c>
      <c r="C88" s="11">
        <f>C89+C90</f>
        <v>0</v>
      </c>
      <c r="D88" s="11">
        <f>D89+D90</f>
        <v>1693.45874</v>
      </c>
      <c r="E88" s="11">
        <f>E89+E90</f>
        <v>1693.45874</v>
      </c>
      <c r="F88" s="11">
        <f t="shared" si="4"/>
        <v>0</v>
      </c>
      <c r="G88" s="33" t="s">
        <v>403</v>
      </c>
      <c r="H88" s="111">
        <f t="shared" si="6"/>
        <v>100</v>
      </c>
      <c r="J88" s="50"/>
    </row>
    <row r="89" spans="1:10" s="49" customFormat="1" ht="15.75">
      <c r="A89" s="95" t="s">
        <v>373</v>
      </c>
      <c r="B89" s="54" t="s">
        <v>376</v>
      </c>
      <c r="C89" s="9">
        <v>0</v>
      </c>
      <c r="D89" s="9">
        <v>1685.12</v>
      </c>
      <c r="E89" s="9">
        <v>1685.12</v>
      </c>
      <c r="F89" s="9">
        <f t="shared" si="4"/>
        <v>0</v>
      </c>
      <c r="G89" s="32" t="s">
        <v>403</v>
      </c>
      <c r="H89" s="110">
        <f t="shared" si="6"/>
        <v>100</v>
      </c>
      <c r="J89" s="50"/>
    </row>
    <row r="90" spans="1:10" s="49" customFormat="1" ht="31.5">
      <c r="A90" s="95" t="s">
        <v>374</v>
      </c>
      <c r="B90" s="54" t="s">
        <v>376</v>
      </c>
      <c r="C90" s="9">
        <v>0</v>
      </c>
      <c r="D90" s="9">
        <v>8.3387399999999996</v>
      </c>
      <c r="E90" s="9">
        <v>8.3387399999999996</v>
      </c>
      <c r="F90" s="9">
        <f t="shared" si="4"/>
        <v>0</v>
      </c>
      <c r="G90" s="32" t="s">
        <v>403</v>
      </c>
      <c r="H90" s="110">
        <f t="shared" si="6"/>
        <v>100</v>
      </c>
      <c r="J90" s="50"/>
    </row>
    <row r="91" spans="1:10" s="49" customFormat="1" ht="63">
      <c r="A91" s="83" t="s">
        <v>150</v>
      </c>
      <c r="B91" s="48" t="s">
        <v>60</v>
      </c>
      <c r="C91" s="5">
        <f>C92</f>
        <v>14425.96</v>
      </c>
      <c r="D91" s="5">
        <f>D92</f>
        <v>11842.84935</v>
      </c>
      <c r="E91" s="5">
        <f>E92</f>
        <v>11180.39011</v>
      </c>
      <c r="F91" s="5">
        <f t="shared" si="4"/>
        <v>662.45924000000002</v>
      </c>
      <c r="G91" s="28">
        <f t="shared" si="5"/>
        <v>77.5</v>
      </c>
      <c r="H91" s="84">
        <f t="shared" si="6"/>
        <v>94.41</v>
      </c>
      <c r="J91" s="50"/>
    </row>
    <row r="92" spans="1:10" s="49" customFormat="1" ht="47.25">
      <c r="A92" s="97" t="s">
        <v>149</v>
      </c>
      <c r="B92" s="43" t="s">
        <v>61</v>
      </c>
      <c r="C92" s="6">
        <f>C93+C94</f>
        <v>14425.96</v>
      </c>
      <c r="D92" s="6">
        <f>D93+D94</f>
        <v>11842.84935</v>
      </c>
      <c r="E92" s="6">
        <f>E93+E94</f>
        <v>11180.39011</v>
      </c>
      <c r="F92" s="6">
        <f t="shared" ref="F92:F129" si="13">$D92-$E92</f>
        <v>662.45924000000002</v>
      </c>
      <c r="G92" s="29">
        <f t="shared" ref="G92:G129" si="14">$E92/$C92*100</f>
        <v>77.5</v>
      </c>
      <c r="H92" s="87">
        <f t="shared" ref="H92:H129" si="15">$E92/$D92*100</f>
        <v>94.41</v>
      </c>
      <c r="J92" s="50"/>
    </row>
    <row r="93" spans="1:10" s="49" customFormat="1" ht="31.5">
      <c r="A93" s="88" t="s">
        <v>116</v>
      </c>
      <c r="B93" s="52" t="s">
        <v>62</v>
      </c>
      <c r="C93" s="4">
        <v>14046.96</v>
      </c>
      <c r="D93" s="4">
        <v>11619.062379999999</v>
      </c>
      <c r="E93" s="4">
        <v>10956.603139999999</v>
      </c>
      <c r="F93" s="4">
        <f t="shared" si="13"/>
        <v>662.45924000000002</v>
      </c>
      <c r="G93" s="27">
        <f t="shared" si="14"/>
        <v>78</v>
      </c>
      <c r="H93" s="89">
        <f t="shared" si="15"/>
        <v>94.3</v>
      </c>
      <c r="J93" s="50"/>
    </row>
    <row r="94" spans="1:10" s="49" customFormat="1" ht="31.5">
      <c r="A94" s="88" t="s">
        <v>118</v>
      </c>
      <c r="B94" s="52" t="s">
        <v>63</v>
      </c>
      <c r="C94" s="4">
        <v>379</v>
      </c>
      <c r="D94" s="4">
        <v>223.78697</v>
      </c>
      <c r="E94" s="4">
        <v>223.78697</v>
      </c>
      <c r="F94" s="4">
        <f t="shared" si="13"/>
        <v>0</v>
      </c>
      <c r="G94" s="27">
        <f t="shared" si="14"/>
        <v>59.05</v>
      </c>
      <c r="H94" s="89">
        <f t="shared" si="15"/>
        <v>100</v>
      </c>
      <c r="J94" s="50"/>
    </row>
    <row r="95" spans="1:10" s="74" customFormat="1" ht="31.5">
      <c r="A95" s="112" t="s">
        <v>157</v>
      </c>
      <c r="B95" s="48" t="s">
        <v>159</v>
      </c>
      <c r="C95" s="10">
        <f>C96+C99</f>
        <v>190.62914000000001</v>
      </c>
      <c r="D95" s="10">
        <f>D96+D99</f>
        <v>173.20103</v>
      </c>
      <c r="E95" s="10">
        <f>E96+E99</f>
        <v>173.20103</v>
      </c>
      <c r="F95" s="10">
        <f t="shared" si="13"/>
        <v>0</v>
      </c>
      <c r="G95" s="34">
        <f t="shared" si="14"/>
        <v>90.86</v>
      </c>
      <c r="H95" s="108">
        <f t="shared" si="15"/>
        <v>100</v>
      </c>
      <c r="J95" s="50"/>
    </row>
    <row r="96" spans="1:10" s="74" customFormat="1" ht="31.5">
      <c r="A96" s="113" t="s">
        <v>158</v>
      </c>
      <c r="B96" s="43" t="s">
        <v>160</v>
      </c>
      <c r="C96" s="8">
        <f>C97+C98</f>
        <v>173.20103</v>
      </c>
      <c r="D96" s="8">
        <f>D97+D98</f>
        <v>173.20103</v>
      </c>
      <c r="E96" s="8">
        <f>E97+E98</f>
        <v>173.20103</v>
      </c>
      <c r="F96" s="8">
        <f t="shared" si="13"/>
        <v>0</v>
      </c>
      <c r="G96" s="31">
        <f t="shared" si="14"/>
        <v>100</v>
      </c>
      <c r="H96" s="93">
        <f t="shared" si="15"/>
        <v>100</v>
      </c>
      <c r="J96" s="50"/>
    </row>
    <row r="97" spans="1:10" s="74" customFormat="1" ht="63">
      <c r="A97" s="95" t="s">
        <v>201</v>
      </c>
      <c r="B97" s="53" t="s">
        <v>202</v>
      </c>
      <c r="C97" s="4">
        <v>5.1960300000000004</v>
      </c>
      <c r="D97" s="4">
        <v>5.1960300000000004</v>
      </c>
      <c r="E97" s="4">
        <v>5.1960300000000004</v>
      </c>
      <c r="F97" s="4">
        <f t="shared" si="13"/>
        <v>0</v>
      </c>
      <c r="G97" s="27">
        <f t="shared" si="14"/>
        <v>100</v>
      </c>
      <c r="H97" s="89">
        <f t="shared" si="15"/>
        <v>100</v>
      </c>
      <c r="J97" s="50"/>
    </row>
    <row r="98" spans="1:10" s="74" customFormat="1" ht="47.25">
      <c r="A98" s="95" t="s">
        <v>190</v>
      </c>
      <c r="B98" s="53" t="s">
        <v>191</v>
      </c>
      <c r="C98" s="4">
        <v>168.005</v>
      </c>
      <c r="D98" s="4">
        <v>168.005</v>
      </c>
      <c r="E98" s="4">
        <v>168.005</v>
      </c>
      <c r="F98" s="4">
        <f t="shared" si="13"/>
        <v>0</v>
      </c>
      <c r="G98" s="27">
        <f t="shared" si="14"/>
        <v>100</v>
      </c>
      <c r="H98" s="89">
        <f t="shared" si="15"/>
        <v>100</v>
      </c>
      <c r="J98" s="50"/>
    </row>
    <row r="99" spans="1:10" s="74" customFormat="1" ht="31.5">
      <c r="A99" s="96" t="s">
        <v>204</v>
      </c>
      <c r="B99" s="43" t="s">
        <v>280</v>
      </c>
      <c r="C99" s="8">
        <f>C102+C103+C100+C101</f>
        <v>17.42811</v>
      </c>
      <c r="D99" s="8">
        <f>D102+D103+D100+D101</f>
        <v>0</v>
      </c>
      <c r="E99" s="8">
        <f>E102+E103+E100+E101</f>
        <v>0</v>
      </c>
      <c r="F99" s="8">
        <f t="shared" si="13"/>
        <v>0</v>
      </c>
      <c r="G99" s="31">
        <f t="shared" si="14"/>
        <v>0</v>
      </c>
      <c r="H99" s="93" t="e">
        <f t="shared" si="15"/>
        <v>#DIV/0!</v>
      </c>
      <c r="J99" s="50"/>
    </row>
    <row r="100" spans="1:10" s="74" customFormat="1" ht="47.25">
      <c r="A100" s="95" t="s">
        <v>283</v>
      </c>
      <c r="B100" s="42" t="s">
        <v>282</v>
      </c>
      <c r="C100" s="7">
        <v>0</v>
      </c>
      <c r="D100" s="7">
        <v>0</v>
      </c>
      <c r="E100" s="7">
        <v>0</v>
      </c>
      <c r="F100" s="7">
        <f t="shared" si="13"/>
        <v>0</v>
      </c>
      <c r="G100" s="30" t="s">
        <v>403</v>
      </c>
      <c r="H100" s="90" t="s">
        <v>403</v>
      </c>
      <c r="J100" s="50"/>
    </row>
    <row r="101" spans="1:10" s="74" customFormat="1" ht="31.5">
      <c r="A101" s="95" t="s">
        <v>284</v>
      </c>
      <c r="B101" s="42" t="s">
        <v>281</v>
      </c>
      <c r="C101" s="7">
        <v>0</v>
      </c>
      <c r="D101" s="7">
        <v>0</v>
      </c>
      <c r="E101" s="7">
        <v>0</v>
      </c>
      <c r="F101" s="7">
        <f t="shared" si="13"/>
        <v>0</v>
      </c>
      <c r="G101" s="30" t="s">
        <v>403</v>
      </c>
      <c r="H101" s="90" t="s">
        <v>403</v>
      </c>
      <c r="J101" s="50"/>
    </row>
    <row r="102" spans="1:10" s="74" customFormat="1" ht="47.25">
      <c r="A102" s="114" t="s">
        <v>205</v>
      </c>
      <c r="B102" s="42" t="s">
        <v>282</v>
      </c>
      <c r="C102" s="7">
        <v>11.62</v>
      </c>
      <c r="D102" s="7">
        <v>0</v>
      </c>
      <c r="E102" s="7">
        <v>0</v>
      </c>
      <c r="F102" s="7">
        <f t="shared" si="13"/>
        <v>0</v>
      </c>
      <c r="G102" s="30">
        <f t="shared" si="14"/>
        <v>0</v>
      </c>
      <c r="H102" s="90" t="s">
        <v>403</v>
      </c>
      <c r="J102" s="50"/>
    </row>
    <row r="103" spans="1:10" s="74" customFormat="1" ht="31.5">
      <c r="A103" s="114" t="s">
        <v>206</v>
      </c>
      <c r="B103" s="42" t="s">
        <v>281</v>
      </c>
      <c r="C103" s="7">
        <v>5.8081100000000001</v>
      </c>
      <c r="D103" s="7">
        <v>0</v>
      </c>
      <c r="E103" s="7">
        <v>0</v>
      </c>
      <c r="F103" s="7">
        <f t="shared" si="13"/>
        <v>0</v>
      </c>
      <c r="G103" s="30">
        <f t="shared" si="14"/>
        <v>0</v>
      </c>
      <c r="H103" s="90" t="s">
        <v>403</v>
      </c>
      <c r="J103" s="50"/>
    </row>
    <row r="104" spans="1:10" s="63" customFormat="1" ht="47.25" outlineLevel="5">
      <c r="A104" s="83" t="s">
        <v>0</v>
      </c>
      <c r="B104" s="48" t="s">
        <v>64</v>
      </c>
      <c r="C104" s="5">
        <f>C105+C108</f>
        <v>12134.35</v>
      </c>
      <c r="D104" s="5">
        <f>D105+D108</f>
        <v>12217.6913</v>
      </c>
      <c r="E104" s="5">
        <f>E105+E108</f>
        <v>11603.338830000001</v>
      </c>
      <c r="F104" s="5">
        <f t="shared" si="13"/>
        <v>614.35247000000004</v>
      </c>
      <c r="G104" s="28">
        <f t="shared" si="14"/>
        <v>95.62</v>
      </c>
      <c r="H104" s="84">
        <f t="shared" si="15"/>
        <v>94.97</v>
      </c>
      <c r="J104" s="50"/>
    </row>
    <row r="105" spans="1:10" s="49" customFormat="1" ht="47.25" outlineLevel="5">
      <c r="A105" s="97" t="s">
        <v>149</v>
      </c>
      <c r="B105" s="43" t="s">
        <v>65</v>
      </c>
      <c r="C105" s="6">
        <f>C106+C107</f>
        <v>12134.35</v>
      </c>
      <c r="D105" s="6">
        <f>D106+D107</f>
        <v>12217.6913</v>
      </c>
      <c r="E105" s="6">
        <f>E106+E107</f>
        <v>11603.338830000001</v>
      </c>
      <c r="F105" s="6">
        <f t="shared" si="13"/>
        <v>614.35247000000004</v>
      </c>
      <c r="G105" s="29">
        <f t="shared" si="14"/>
        <v>95.62</v>
      </c>
      <c r="H105" s="87">
        <f t="shared" si="15"/>
        <v>94.97</v>
      </c>
      <c r="J105" s="50"/>
    </row>
    <row r="106" spans="1:10" s="49" customFormat="1" ht="31.5" outlineLevel="5">
      <c r="A106" s="88" t="s">
        <v>116</v>
      </c>
      <c r="B106" s="52" t="s">
        <v>66</v>
      </c>
      <c r="C106" s="4">
        <v>12054.35</v>
      </c>
      <c r="D106" s="4">
        <v>12137.6913</v>
      </c>
      <c r="E106" s="4">
        <v>11524.624830000001</v>
      </c>
      <c r="F106" s="4">
        <f t="shared" si="13"/>
        <v>613.06646999999998</v>
      </c>
      <c r="G106" s="27">
        <f t="shared" si="14"/>
        <v>95.61</v>
      </c>
      <c r="H106" s="89">
        <f t="shared" si="15"/>
        <v>94.95</v>
      </c>
      <c r="J106" s="50"/>
    </row>
    <row r="107" spans="1:10" s="63" customFormat="1" ht="31.5" outlineLevel="5">
      <c r="A107" s="91" t="s">
        <v>118</v>
      </c>
      <c r="B107" s="42" t="s">
        <v>67</v>
      </c>
      <c r="C107" s="4">
        <v>80</v>
      </c>
      <c r="D107" s="4">
        <v>80</v>
      </c>
      <c r="E107" s="4">
        <v>78.713999999999999</v>
      </c>
      <c r="F107" s="4">
        <f t="shared" si="13"/>
        <v>1.286</v>
      </c>
      <c r="G107" s="27">
        <f t="shared" si="14"/>
        <v>98.39</v>
      </c>
      <c r="H107" s="89">
        <f t="shared" si="15"/>
        <v>98.39</v>
      </c>
      <c r="J107" s="50"/>
    </row>
    <row r="108" spans="1:10" s="73" customFormat="1" ht="31.5" outlineLevel="5">
      <c r="A108" s="96" t="s">
        <v>321</v>
      </c>
      <c r="B108" s="43" t="s">
        <v>322</v>
      </c>
      <c r="C108" s="6">
        <f>C109+C110</f>
        <v>0</v>
      </c>
      <c r="D108" s="6">
        <f>D109+D110</f>
        <v>0</v>
      </c>
      <c r="E108" s="6">
        <f>E109+E110</f>
        <v>0</v>
      </c>
      <c r="F108" s="6">
        <f t="shared" si="13"/>
        <v>0</v>
      </c>
      <c r="G108" s="29" t="s">
        <v>403</v>
      </c>
      <c r="H108" s="87" t="s">
        <v>403</v>
      </c>
      <c r="J108" s="50"/>
    </row>
    <row r="109" spans="1:10" s="73" customFormat="1" ht="47.25" outlineLevel="5">
      <c r="A109" s="95" t="s">
        <v>323</v>
      </c>
      <c r="B109" s="53" t="s">
        <v>324</v>
      </c>
      <c r="C109" s="4">
        <v>0</v>
      </c>
      <c r="D109" s="4">
        <v>0</v>
      </c>
      <c r="E109" s="4">
        <v>0</v>
      </c>
      <c r="F109" s="4">
        <f t="shared" si="13"/>
        <v>0</v>
      </c>
      <c r="G109" s="27" t="s">
        <v>403</v>
      </c>
      <c r="H109" s="89" t="s">
        <v>403</v>
      </c>
      <c r="J109" s="50"/>
    </row>
    <row r="110" spans="1:10" s="73" customFormat="1" ht="63" outlineLevel="5">
      <c r="A110" s="94" t="s">
        <v>325</v>
      </c>
      <c r="B110" s="53" t="s">
        <v>326</v>
      </c>
      <c r="C110" s="4">
        <v>0</v>
      </c>
      <c r="D110" s="4">
        <v>0</v>
      </c>
      <c r="E110" s="4">
        <v>0</v>
      </c>
      <c r="F110" s="4">
        <f t="shared" si="13"/>
        <v>0</v>
      </c>
      <c r="G110" s="27" t="s">
        <v>403</v>
      </c>
      <c r="H110" s="89" t="s">
        <v>403</v>
      </c>
      <c r="J110" s="50"/>
    </row>
    <row r="111" spans="1:10" s="63" customFormat="1" ht="47.25" outlineLevel="5">
      <c r="A111" s="101" t="s">
        <v>255</v>
      </c>
      <c r="B111" s="48" t="s">
        <v>68</v>
      </c>
      <c r="C111" s="5">
        <f>C112+C124+C130</f>
        <v>41999.543510000003</v>
      </c>
      <c r="D111" s="5">
        <f>D112+D124+D130</f>
        <v>49957.200210000003</v>
      </c>
      <c r="E111" s="5">
        <f>E112+E124+E130</f>
        <v>48100.724159999998</v>
      </c>
      <c r="F111" s="5">
        <f t="shared" si="13"/>
        <v>1856.47605</v>
      </c>
      <c r="G111" s="28">
        <f t="shared" si="14"/>
        <v>114.53</v>
      </c>
      <c r="H111" s="84">
        <f t="shared" si="15"/>
        <v>96.28</v>
      </c>
      <c r="J111" s="50"/>
    </row>
    <row r="112" spans="1:10" s="49" customFormat="1" ht="15.75" outlineLevel="5">
      <c r="A112" s="104" t="s">
        <v>289</v>
      </c>
      <c r="B112" s="44" t="s">
        <v>333</v>
      </c>
      <c r="C112" s="5">
        <f>C115+C118+C113+C121</f>
        <v>29819.55661</v>
      </c>
      <c r="D112" s="5">
        <f>D115+D118+D113+D121</f>
        <v>40428.82071</v>
      </c>
      <c r="E112" s="5">
        <f>E115+E118+E113+E121</f>
        <v>39526.331449999998</v>
      </c>
      <c r="F112" s="5">
        <f t="shared" si="13"/>
        <v>902.48925999999994</v>
      </c>
      <c r="G112" s="28">
        <f t="shared" si="14"/>
        <v>132.55000000000001</v>
      </c>
      <c r="H112" s="84">
        <f t="shared" si="15"/>
        <v>97.77</v>
      </c>
      <c r="J112" s="50"/>
    </row>
    <row r="113" spans="1:10" s="49" customFormat="1" ht="31.5" outlineLevel="5">
      <c r="A113" s="96" t="s">
        <v>383</v>
      </c>
      <c r="B113" s="58" t="s">
        <v>385</v>
      </c>
      <c r="C113" s="8">
        <f>C114</f>
        <v>0.83772999999999997</v>
      </c>
      <c r="D113" s="8">
        <f>D114</f>
        <v>0.85170000000000001</v>
      </c>
      <c r="E113" s="8">
        <f>E114</f>
        <v>0.85170000000000001</v>
      </c>
      <c r="F113" s="8">
        <f t="shared" si="13"/>
        <v>0</v>
      </c>
      <c r="G113" s="31">
        <f t="shared" si="14"/>
        <v>101.67</v>
      </c>
      <c r="H113" s="93">
        <f t="shared" si="15"/>
        <v>100</v>
      </c>
      <c r="J113" s="50"/>
    </row>
    <row r="114" spans="1:10" s="49" customFormat="1" ht="47.25" outlineLevel="5">
      <c r="A114" s="95" t="s">
        <v>384</v>
      </c>
      <c r="B114" s="53" t="s">
        <v>386</v>
      </c>
      <c r="C114" s="7">
        <v>0.83772999999999997</v>
      </c>
      <c r="D114" s="7">
        <v>0.85170000000000001</v>
      </c>
      <c r="E114" s="7">
        <v>0.85170000000000001</v>
      </c>
      <c r="F114" s="7">
        <f t="shared" si="13"/>
        <v>0</v>
      </c>
      <c r="G114" s="30">
        <f t="shared" si="14"/>
        <v>101.67</v>
      </c>
      <c r="H114" s="90">
        <f t="shared" si="15"/>
        <v>100</v>
      </c>
      <c r="J114" s="50"/>
    </row>
    <row r="115" spans="1:10" s="49" customFormat="1" ht="31.5" outlineLevel="5">
      <c r="A115" s="98" t="s">
        <v>378</v>
      </c>
      <c r="B115" s="43" t="s">
        <v>379</v>
      </c>
      <c r="C115" s="8">
        <f>C116+C117</f>
        <v>9915.6395400000001</v>
      </c>
      <c r="D115" s="8">
        <f>D116+D117</f>
        <v>10560.744769999999</v>
      </c>
      <c r="E115" s="8">
        <f>E116+E117</f>
        <v>10560.744769999999</v>
      </c>
      <c r="F115" s="8">
        <f t="shared" si="13"/>
        <v>0</v>
      </c>
      <c r="G115" s="31">
        <f t="shared" si="14"/>
        <v>106.51</v>
      </c>
      <c r="H115" s="93">
        <f t="shared" si="15"/>
        <v>100</v>
      </c>
      <c r="J115" s="50"/>
    </row>
    <row r="116" spans="1:10" s="63" customFormat="1" ht="31.5" outlineLevel="5">
      <c r="A116" s="88" t="s">
        <v>184</v>
      </c>
      <c r="B116" s="42" t="s">
        <v>377</v>
      </c>
      <c r="C116" s="4">
        <v>2342.42083</v>
      </c>
      <c r="D116" s="4">
        <v>2781.6247400000002</v>
      </c>
      <c r="E116" s="4">
        <v>2781.6247400000002</v>
      </c>
      <c r="F116" s="4">
        <f t="shared" si="13"/>
        <v>0</v>
      </c>
      <c r="G116" s="27">
        <f t="shared" si="14"/>
        <v>118.75</v>
      </c>
      <c r="H116" s="89">
        <f t="shared" si="15"/>
        <v>100</v>
      </c>
      <c r="J116" s="50"/>
    </row>
    <row r="117" spans="1:10" s="63" customFormat="1" ht="47.25" outlineLevel="5">
      <c r="A117" s="95" t="s">
        <v>185</v>
      </c>
      <c r="B117" s="42" t="s">
        <v>377</v>
      </c>
      <c r="C117" s="4">
        <v>7573.2187100000001</v>
      </c>
      <c r="D117" s="4">
        <v>7779.12003</v>
      </c>
      <c r="E117" s="4">
        <v>7779.12003</v>
      </c>
      <c r="F117" s="4">
        <f t="shared" si="13"/>
        <v>0</v>
      </c>
      <c r="G117" s="27">
        <f t="shared" si="14"/>
        <v>102.72</v>
      </c>
      <c r="H117" s="89">
        <f t="shared" si="15"/>
        <v>100</v>
      </c>
      <c r="J117" s="50"/>
    </row>
    <row r="118" spans="1:10" s="73" customFormat="1" ht="63" outlineLevel="5">
      <c r="A118" s="96" t="s">
        <v>334</v>
      </c>
      <c r="B118" s="43" t="s">
        <v>335</v>
      </c>
      <c r="C118" s="6">
        <f>C119+C120</f>
        <v>18074.000199999999</v>
      </c>
      <c r="D118" s="6">
        <f>D119+D120</f>
        <v>26190.302629999998</v>
      </c>
      <c r="E118" s="6">
        <f>E119+E120</f>
        <v>25289.49323</v>
      </c>
      <c r="F118" s="6">
        <f t="shared" si="13"/>
        <v>900.80939999999998</v>
      </c>
      <c r="G118" s="29">
        <f t="shared" si="14"/>
        <v>139.91999999999999</v>
      </c>
      <c r="H118" s="87">
        <f t="shared" si="15"/>
        <v>96.56</v>
      </c>
      <c r="J118" s="50"/>
    </row>
    <row r="119" spans="1:10" s="63" customFormat="1" ht="47.25" outlineLevel="5">
      <c r="A119" s="95" t="s">
        <v>336</v>
      </c>
      <c r="B119" s="53" t="s">
        <v>337</v>
      </c>
      <c r="C119" s="4">
        <v>12784.77</v>
      </c>
      <c r="D119" s="4">
        <v>22360.799999999999</v>
      </c>
      <c r="E119" s="4">
        <v>21459.990600000001</v>
      </c>
      <c r="F119" s="4">
        <f t="shared" si="13"/>
        <v>900.80939999999998</v>
      </c>
      <c r="G119" s="27">
        <f t="shared" si="14"/>
        <v>167.86</v>
      </c>
      <c r="H119" s="89">
        <f t="shared" si="15"/>
        <v>95.97</v>
      </c>
      <c r="J119" s="50"/>
    </row>
    <row r="120" spans="1:10" s="63" customFormat="1" ht="47.25" outlineLevel="5">
      <c r="A120" s="95" t="s">
        <v>338</v>
      </c>
      <c r="B120" s="53" t="s">
        <v>339</v>
      </c>
      <c r="C120" s="4">
        <v>5289.2302</v>
      </c>
      <c r="D120" s="4">
        <v>3829.50263</v>
      </c>
      <c r="E120" s="4">
        <v>3829.50263</v>
      </c>
      <c r="F120" s="4">
        <f t="shared" si="13"/>
        <v>0</v>
      </c>
      <c r="G120" s="27">
        <f t="shared" si="14"/>
        <v>72.400000000000006</v>
      </c>
      <c r="H120" s="89">
        <f t="shared" si="15"/>
        <v>100</v>
      </c>
      <c r="J120" s="50"/>
    </row>
    <row r="121" spans="1:10" s="63" customFormat="1" ht="31.5" outlineLevel="5">
      <c r="A121" s="96" t="s">
        <v>387</v>
      </c>
      <c r="B121" s="43" t="s">
        <v>390</v>
      </c>
      <c r="C121" s="8">
        <f>C122+C123</f>
        <v>1829.0791400000001</v>
      </c>
      <c r="D121" s="8">
        <f>D122+D123</f>
        <v>3676.9216099999999</v>
      </c>
      <c r="E121" s="8">
        <f>E122+E123</f>
        <v>3675.2417500000001</v>
      </c>
      <c r="F121" s="8">
        <f t="shared" si="13"/>
        <v>1.6798599999999999</v>
      </c>
      <c r="G121" s="31">
        <f t="shared" si="14"/>
        <v>200.93</v>
      </c>
      <c r="H121" s="93">
        <f t="shared" si="15"/>
        <v>99.95</v>
      </c>
      <c r="J121" s="50"/>
    </row>
    <row r="122" spans="1:10" s="63" customFormat="1" ht="15.75" outlineLevel="5">
      <c r="A122" s="95" t="s">
        <v>388</v>
      </c>
      <c r="B122" s="52" t="s">
        <v>391</v>
      </c>
      <c r="C122" s="4">
        <v>1774.20677</v>
      </c>
      <c r="D122" s="4">
        <v>3566.6139600000001</v>
      </c>
      <c r="E122" s="4">
        <v>3564.9845099999998</v>
      </c>
      <c r="F122" s="4">
        <f t="shared" si="13"/>
        <v>1.6294500000000001</v>
      </c>
      <c r="G122" s="27">
        <f t="shared" si="14"/>
        <v>200.93</v>
      </c>
      <c r="H122" s="89">
        <f t="shared" si="15"/>
        <v>99.95</v>
      </c>
      <c r="J122" s="50"/>
    </row>
    <row r="123" spans="1:10" s="63" customFormat="1" ht="31.5" outlineLevel="5">
      <c r="A123" s="95" t="s">
        <v>389</v>
      </c>
      <c r="B123" s="52" t="s">
        <v>392</v>
      </c>
      <c r="C123" s="7">
        <v>54.872369999999997</v>
      </c>
      <c r="D123" s="7">
        <v>110.30765</v>
      </c>
      <c r="E123" s="7">
        <v>110.25724</v>
      </c>
      <c r="F123" s="7">
        <f t="shared" si="13"/>
        <v>5.0410000000000003E-2</v>
      </c>
      <c r="G123" s="30">
        <f t="shared" si="14"/>
        <v>200.93</v>
      </c>
      <c r="H123" s="90">
        <f t="shared" si="15"/>
        <v>99.95</v>
      </c>
      <c r="J123" s="50"/>
    </row>
    <row r="124" spans="1:10" s="49" customFormat="1" ht="47.25" outlineLevel="5">
      <c r="A124" s="107" t="s">
        <v>256</v>
      </c>
      <c r="B124" s="48" t="s">
        <v>165</v>
      </c>
      <c r="C124" s="5">
        <f>C128+C125</f>
        <v>7632.4488000000001</v>
      </c>
      <c r="D124" s="5">
        <f>D128+D125</f>
        <v>5664.0709999999999</v>
      </c>
      <c r="E124" s="5">
        <f>E128+E125</f>
        <v>4710.08421</v>
      </c>
      <c r="F124" s="5">
        <f t="shared" si="13"/>
        <v>953.98679000000004</v>
      </c>
      <c r="G124" s="28">
        <f t="shared" si="14"/>
        <v>61.71</v>
      </c>
      <c r="H124" s="84">
        <f t="shared" si="15"/>
        <v>83.16</v>
      </c>
      <c r="J124" s="50"/>
    </row>
    <row r="125" spans="1:10" s="63" customFormat="1" ht="31.5" outlineLevel="5">
      <c r="A125" s="115" t="s">
        <v>164</v>
      </c>
      <c r="B125" s="68" t="s">
        <v>166</v>
      </c>
      <c r="C125" s="8">
        <f>C126+C127</f>
        <v>4482.4488000000001</v>
      </c>
      <c r="D125" s="8">
        <f>D126+D127</f>
        <v>0</v>
      </c>
      <c r="E125" s="8">
        <f>E126+E127</f>
        <v>0</v>
      </c>
      <c r="F125" s="8">
        <f t="shared" si="13"/>
        <v>0</v>
      </c>
      <c r="G125" s="31">
        <f t="shared" si="14"/>
        <v>0</v>
      </c>
      <c r="H125" s="93" t="s">
        <v>403</v>
      </c>
      <c r="J125" s="50"/>
    </row>
    <row r="126" spans="1:10" s="63" customFormat="1" ht="47.25" outlineLevel="5">
      <c r="A126" s="100" t="s">
        <v>180</v>
      </c>
      <c r="B126" s="52" t="s">
        <v>203</v>
      </c>
      <c r="C126" s="7">
        <v>694.24879999999996</v>
      </c>
      <c r="D126" s="7">
        <v>0</v>
      </c>
      <c r="E126" s="7">
        <v>0</v>
      </c>
      <c r="F126" s="7">
        <f t="shared" si="13"/>
        <v>0</v>
      </c>
      <c r="G126" s="30">
        <f t="shared" si="14"/>
        <v>0</v>
      </c>
      <c r="H126" s="90" t="s">
        <v>403</v>
      </c>
      <c r="J126" s="50"/>
    </row>
    <row r="127" spans="1:10" s="63" customFormat="1" ht="31.5" outlineLevel="5">
      <c r="A127" s="95" t="s">
        <v>231</v>
      </c>
      <c r="B127" s="52" t="s">
        <v>232</v>
      </c>
      <c r="C127" s="7">
        <v>3788.2</v>
      </c>
      <c r="D127" s="7">
        <v>0</v>
      </c>
      <c r="E127" s="7">
        <v>0</v>
      </c>
      <c r="F127" s="7">
        <f t="shared" si="13"/>
        <v>0</v>
      </c>
      <c r="G127" s="30">
        <f t="shared" si="14"/>
        <v>0</v>
      </c>
      <c r="H127" s="90" t="s">
        <v>403</v>
      </c>
      <c r="J127" s="50"/>
    </row>
    <row r="128" spans="1:10" s="63" customFormat="1" ht="31.5" outlineLevel="5">
      <c r="A128" s="116" t="s">
        <v>224</v>
      </c>
      <c r="B128" s="68" t="s">
        <v>183</v>
      </c>
      <c r="C128" s="8">
        <f>C129</f>
        <v>3150</v>
      </c>
      <c r="D128" s="8">
        <f>D129</f>
        <v>5664.0709999999999</v>
      </c>
      <c r="E128" s="8">
        <f>E129</f>
        <v>4710.08421</v>
      </c>
      <c r="F128" s="8">
        <f t="shared" si="13"/>
        <v>953.98679000000004</v>
      </c>
      <c r="G128" s="31">
        <f t="shared" si="14"/>
        <v>149.53</v>
      </c>
      <c r="H128" s="93">
        <f t="shared" si="15"/>
        <v>83.16</v>
      </c>
      <c r="J128" s="50"/>
    </row>
    <row r="129" spans="1:10" s="63" customFormat="1" ht="15.75" outlineLevel="5">
      <c r="A129" s="100" t="s">
        <v>181</v>
      </c>
      <c r="B129" s="51" t="s">
        <v>182</v>
      </c>
      <c r="C129" s="4">
        <v>3150</v>
      </c>
      <c r="D129" s="4">
        <v>5664.0709999999999</v>
      </c>
      <c r="E129" s="4">
        <v>4710.08421</v>
      </c>
      <c r="F129" s="4">
        <f t="shared" si="13"/>
        <v>953.98679000000004</v>
      </c>
      <c r="G129" s="27">
        <f t="shared" si="14"/>
        <v>149.53</v>
      </c>
      <c r="H129" s="89">
        <f t="shared" si="15"/>
        <v>83.16</v>
      </c>
      <c r="J129" s="50"/>
    </row>
    <row r="130" spans="1:10" s="63" customFormat="1" ht="31.5" outlineLevel="5">
      <c r="A130" s="117" t="s">
        <v>225</v>
      </c>
      <c r="B130" s="48" t="s">
        <v>69</v>
      </c>
      <c r="C130" s="5">
        <f>C133+C131</f>
        <v>4547.5380999999998</v>
      </c>
      <c r="D130" s="5">
        <f>D133+D131</f>
        <v>3864.3085000000001</v>
      </c>
      <c r="E130" s="5">
        <f>E133+E131</f>
        <v>3864.3085000000001</v>
      </c>
      <c r="F130" s="5">
        <f t="shared" ref="F130:F174" si="16">$D130-$E130</f>
        <v>0</v>
      </c>
      <c r="G130" s="28">
        <f t="shared" ref="G130:G174" si="17">$E130/$C130*100</f>
        <v>84.98</v>
      </c>
      <c r="H130" s="84">
        <f t="shared" ref="H130:H174" si="18">$E130/$D130*100</f>
        <v>100</v>
      </c>
      <c r="J130" s="50"/>
    </row>
    <row r="131" spans="1:10" s="63" customFormat="1" ht="31.5" outlineLevel="5">
      <c r="A131" s="86" t="s">
        <v>1</v>
      </c>
      <c r="B131" s="43" t="s">
        <v>70</v>
      </c>
      <c r="C131" s="6">
        <f>C132</f>
        <v>1904.5381</v>
      </c>
      <c r="D131" s="6">
        <f>D132</f>
        <v>659.93672000000004</v>
      </c>
      <c r="E131" s="6">
        <f>E132</f>
        <v>659.93672000000004</v>
      </c>
      <c r="F131" s="6">
        <f t="shared" si="16"/>
        <v>0</v>
      </c>
      <c r="G131" s="29">
        <f t="shared" si="17"/>
        <v>34.65</v>
      </c>
      <c r="H131" s="87">
        <f t="shared" si="18"/>
        <v>100</v>
      </c>
      <c r="J131" s="50"/>
    </row>
    <row r="132" spans="1:10" s="63" customFormat="1" ht="63" outlineLevel="5">
      <c r="A132" s="118" t="s">
        <v>128</v>
      </c>
      <c r="B132" s="52" t="s">
        <v>71</v>
      </c>
      <c r="C132" s="4">
        <v>1904.5381</v>
      </c>
      <c r="D132" s="4">
        <v>659.93672000000004</v>
      </c>
      <c r="E132" s="4">
        <v>659.93672000000004</v>
      </c>
      <c r="F132" s="4">
        <f t="shared" si="16"/>
        <v>0</v>
      </c>
      <c r="G132" s="27">
        <f t="shared" si="17"/>
        <v>34.65</v>
      </c>
      <c r="H132" s="89">
        <f t="shared" si="18"/>
        <v>100</v>
      </c>
      <c r="J132" s="50"/>
    </row>
    <row r="133" spans="1:10" s="49" customFormat="1" ht="31.5" outlineLevel="5">
      <c r="A133" s="119" t="s">
        <v>2</v>
      </c>
      <c r="B133" s="43" t="s">
        <v>72</v>
      </c>
      <c r="C133" s="6">
        <f>C134</f>
        <v>2643</v>
      </c>
      <c r="D133" s="6">
        <f>D134</f>
        <v>3204.3717799999999</v>
      </c>
      <c r="E133" s="6">
        <f>E134</f>
        <v>3204.3717799999999</v>
      </c>
      <c r="F133" s="6">
        <f t="shared" si="16"/>
        <v>0</v>
      </c>
      <c r="G133" s="29">
        <f t="shared" si="17"/>
        <v>121.24</v>
      </c>
      <c r="H133" s="87">
        <f t="shared" si="18"/>
        <v>100</v>
      </c>
      <c r="J133" s="50"/>
    </row>
    <row r="134" spans="1:10" s="49" customFormat="1" ht="31.5" outlineLevel="5">
      <c r="A134" s="94" t="s">
        <v>129</v>
      </c>
      <c r="B134" s="41" t="s">
        <v>177</v>
      </c>
      <c r="C134" s="4">
        <v>2643</v>
      </c>
      <c r="D134" s="4">
        <v>3204.3717799999999</v>
      </c>
      <c r="E134" s="4">
        <v>3204.3717799999999</v>
      </c>
      <c r="F134" s="4">
        <f t="shared" si="16"/>
        <v>0</v>
      </c>
      <c r="G134" s="27">
        <f t="shared" si="17"/>
        <v>121.24</v>
      </c>
      <c r="H134" s="89">
        <f t="shared" si="18"/>
        <v>100</v>
      </c>
      <c r="J134" s="50"/>
    </row>
    <row r="135" spans="1:10" s="49" customFormat="1" ht="63" outlineLevel="5">
      <c r="A135" s="101" t="s">
        <v>3</v>
      </c>
      <c r="B135" s="48" t="s">
        <v>73</v>
      </c>
      <c r="C135" s="5">
        <f t="shared" ref="C135:E137" si="19">C136</f>
        <v>3600</v>
      </c>
      <c r="D135" s="5">
        <f t="shared" si="19"/>
        <v>3000</v>
      </c>
      <c r="E135" s="5">
        <f t="shared" si="19"/>
        <v>2770.0590000000002</v>
      </c>
      <c r="F135" s="5">
        <f t="shared" si="16"/>
        <v>229.941</v>
      </c>
      <c r="G135" s="28">
        <f t="shared" si="17"/>
        <v>76.95</v>
      </c>
      <c r="H135" s="84">
        <f t="shared" si="18"/>
        <v>92.34</v>
      </c>
      <c r="J135" s="50"/>
    </row>
    <row r="136" spans="1:10" s="49" customFormat="1" ht="31.5" outlineLevel="5">
      <c r="A136" s="101" t="s">
        <v>4</v>
      </c>
      <c r="B136" s="48" t="s">
        <v>74</v>
      </c>
      <c r="C136" s="5">
        <f t="shared" si="19"/>
        <v>3600</v>
      </c>
      <c r="D136" s="5">
        <f t="shared" si="19"/>
        <v>3000</v>
      </c>
      <c r="E136" s="5">
        <f t="shared" si="19"/>
        <v>2770.0590000000002</v>
      </c>
      <c r="F136" s="5">
        <f t="shared" si="16"/>
        <v>229.941</v>
      </c>
      <c r="G136" s="28">
        <f t="shared" si="17"/>
        <v>76.95</v>
      </c>
      <c r="H136" s="84">
        <f t="shared" si="18"/>
        <v>92.34</v>
      </c>
      <c r="J136" s="50"/>
    </row>
    <row r="137" spans="1:10" s="63" customFormat="1" ht="31.5" outlineLevel="5">
      <c r="A137" s="106" t="s">
        <v>5</v>
      </c>
      <c r="B137" s="43" t="s">
        <v>75</v>
      </c>
      <c r="C137" s="6">
        <f t="shared" si="19"/>
        <v>3600</v>
      </c>
      <c r="D137" s="6">
        <f t="shared" si="19"/>
        <v>3000</v>
      </c>
      <c r="E137" s="6">
        <f t="shared" si="19"/>
        <v>2770.0590000000002</v>
      </c>
      <c r="F137" s="6">
        <f t="shared" si="16"/>
        <v>229.941</v>
      </c>
      <c r="G137" s="29">
        <f t="shared" si="17"/>
        <v>76.95</v>
      </c>
      <c r="H137" s="87">
        <f t="shared" si="18"/>
        <v>92.34</v>
      </c>
      <c r="J137" s="50"/>
    </row>
    <row r="138" spans="1:10" s="63" customFormat="1" ht="31.5" outlineLevel="5">
      <c r="A138" s="91" t="s">
        <v>199</v>
      </c>
      <c r="B138" s="52" t="s">
        <v>200</v>
      </c>
      <c r="C138" s="4">
        <v>3600</v>
      </c>
      <c r="D138" s="4">
        <v>3000</v>
      </c>
      <c r="E138" s="4">
        <v>2770.0590000000002</v>
      </c>
      <c r="F138" s="4">
        <f t="shared" si="16"/>
        <v>229.941</v>
      </c>
      <c r="G138" s="27">
        <f t="shared" si="17"/>
        <v>76.95</v>
      </c>
      <c r="H138" s="89">
        <f t="shared" si="18"/>
        <v>92.34</v>
      </c>
      <c r="J138" s="50"/>
    </row>
    <row r="139" spans="1:10" s="63" customFormat="1" ht="31.5" outlineLevel="5">
      <c r="A139" s="107" t="s">
        <v>272</v>
      </c>
      <c r="B139" s="48" t="s">
        <v>233</v>
      </c>
      <c r="C139" s="10">
        <f t="shared" ref="C139:E141" si="20">C140</f>
        <v>2713.6</v>
      </c>
      <c r="D139" s="10">
        <f t="shared" si="20"/>
        <v>2713.6</v>
      </c>
      <c r="E139" s="10">
        <f t="shared" si="20"/>
        <v>971.27677000000006</v>
      </c>
      <c r="F139" s="10">
        <f t="shared" si="16"/>
        <v>1742.32323</v>
      </c>
      <c r="G139" s="34">
        <f t="shared" si="17"/>
        <v>35.79</v>
      </c>
      <c r="H139" s="108">
        <f t="shared" si="18"/>
        <v>35.79</v>
      </c>
      <c r="J139" s="50"/>
    </row>
    <row r="140" spans="1:10" s="63" customFormat="1" ht="31.5" outlineLevel="5">
      <c r="A140" s="120" t="s">
        <v>273</v>
      </c>
      <c r="B140" s="48" t="s">
        <v>235</v>
      </c>
      <c r="C140" s="10">
        <f t="shared" si="20"/>
        <v>2713.6</v>
      </c>
      <c r="D140" s="10">
        <f t="shared" si="20"/>
        <v>2713.6</v>
      </c>
      <c r="E140" s="10">
        <f t="shared" si="20"/>
        <v>971.27677000000006</v>
      </c>
      <c r="F140" s="10">
        <f t="shared" si="16"/>
        <v>1742.32323</v>
      </c>
      <c r="G140" s="34">
        <f t="shared" si="17"/>
        <v>35.79</v>
      </c>
      <c r="H140" s="108">
        <f t="shared" si="18"/>
        <v>35.79</v>
      </c>
      <c r="J140" s="50"/>
    </row>
    <row r="141" spans="1:10" s="63" customFormat="1" ht="31.5" outlineLevel="5">
      <c r="A141" s="121" t="s">
        <v>274</v>
      </c>
      <c r="B141" s="43" t="s">
        <v>236</v>
      </c>
      <c r="C141" s="8">
        <f t="shared" si="20"/>
        <v>2713.6</v>
      </c>
      <c r="D141" s="8">
        <f t="shared" si="20"/>
        <v>2713.6</v>
      </c>
      <c r="E141" s="8">
        <f t="shared" si="20"/>
        <v>971.27677000000006</v>
      </c>
      <c r="F141" s="8">
        <f t="shared" si="16"/>
        <v>1742.32323</v>
      </c>
      <c r="G141" s="31">
        <f t="shared" si="17"/>
        <v>35.79</v>
      </c>
      <c r="H141" s="93">
        <f t="shared" si="18"/>
        <v>35.79</v>
      </c>
      <c r="J141" s="50"/>
    </row>
    <row r="142" spans="1:10" s="63" customFormat="1" ht="31.5" outlineLevel="5">
      <c r="A142" s="100" t="s">
        <v>234</v>
      </c>
      <c r="B142" s="52" t="s">
        <v>237</v>
      </c>
      <c r="C142" s="7">
        <v>2713.6</v>
      </c>
      <c r="D142" s="7">
        <v>2713.6</v>
      </c>
      <c r="E142" s="7">
        <v>971.27677000000006</v>
      </c>
      <c r="F142" s="7">
        <f t="shared" si="16"/>
        <v>1742.32323</v>
      </c>
      <c r="G142" s="30">
        <f t="shared" si="17"/>
        <v>35.79</v>
      </c>
      <c r="H142" s="90">
        <f t="shared" si="18"/>
        <v>35.79</v>
      </c>
      <c r="J142" s="50"/>
    </row>
    <row r="143" spans="1:10" s="63" customFormat="1" ht="31.5" outlineLevel="5">
      <c r="A143" s="85" t="s">
        <v>241</v>
      </c>
      <c r="B143" s="48" t="s">
        <v>76</v>
      </c>
      <c r="C143" s="5">
        <f>C144+C149</f>
        <v>15104.91367</v>
      </c>
      <c r="D143" s="5">
        <f>D144+D149</f>
        <v>13447.95717</v>
      </c>
      <c r="E143" s="5">
        <f>E144+E149</f>
        <v>13364.38156</v>
      </c>
      <c r="F143" s="5">
        <f t="shared" si="16"/>
        <v>83.575609999999998</v>
      </c>
      <c r="G143" s="28">
        <f t="shared" si="17"/>
        <v>88.48</v>
      </c>
      <c r="H143" s="84">
        <f t="shared" si="18"/>
        <v>99.38</v>
      </c>
      <c r="J143" s="50"/>
    </row>
    <row r="144" spans="1:10" s="63" customFormat="1" ht="31.5" outlineLevel="5">
      <c r="A144" s="122" t="s">
        <v>6</v>
      </c>
      <c r="B144" s="48" t="s">
        <v>77</v>
      </c>
      <c r="C144" s="5">
        <f>C145</f>
        <v>13978.1988</v>
      </c>
      <c r="D144" s="5">
        <f>D145</f>
        <v>12321.2423</v>
      </c>
      <c r="E144" s="5">
        <f>E145</f>
        <v>12237.66669</v>
      </c>
      <c r="F144" s="5">
        <f t="shared" si="16"/>
        <v>83.575609999999998</v>
      </c>
      <c r="G144" s="28">
        <f t="shared" si="17"/>
        <v>87.55</v>
      </c>
      <c r="H144" s="84">
        <f t="shared" si="18"/>
        <v>99.32</v>
      </c>
      <c r="J144" s="50"/>
    </row>
    <row r="145" spans="1:10" s="63" customFormat="1" ht="31.5" outlineLevel="5">
      <c r="A145" s="86" t="s">
        <v>7</v>
      </c>
      <c r="B145" s="43" t="s">
        <v>78</v>
      </c>
      <c r="C145" s="6">
        <f>C146+C147+C148</f>
        <v>13978.1988</v>
      </c>
      <c r="D145" s="6">
        <f>D146+D147+D148</f>
        <v>12321.2423</v>
      </c>
      <c r="E145" s="6">
        <f>E146+E147+E148</f>
        <v>12237.66669</v>
      </c>
      <c r="F145" s="6">
        <f t="shared" si="16"/>
        <v>83.575609999999998</v>
      </c>
      <c r="G145" s="29">
        <f t="shared" si="17"/>
        <v>87.55</v>
      </c>
      <c r="H145" s="87">
        <f t="shared" si="18"/>
        <v>99.32</v>
      </c>
      <c r="J145" s="50"/>
    </row>
    <row r="146" spans="1:10" s="63" customFormat="1" ht="31.5" outlineLevel="5">
      <c r="A146" s="88" t="s">
        <v>116</v>
      </c>
      <c r="B146" s="52" t="s">
        <v>79</v>
      </c>
      <c r="C146" s="4">
        <v>11018.230799999999</v>
      </c>
      <c r="D146" s="4">
        <v>9691.3222999999998</v>
      </c>
      <c r="E146" s="4">
        <v>9691.3222999999998</v>
      </c>
      <c r="F146" s="4">
        <f t="shared" si="16"/>
        <v>0</v>
      </c>
      <c r="G146" s="27">
        <f t="shared" si="17"/>
        <v>87.96</v>
      </c>
      <c r="H146" s="89">
        <f t="shared" si="18"/>
        <v>100</v>
      </c>
      <c r="J146" s="50"/>
    </row>
    <row r="147" spans="1:10" s="49" customFormat="1" ht="31.5" outlineLevel="5">
      <c r="A147" s="88" t="s">
        <v>8</v>
      </c>
      <c r="B147" s="52" t="s">
        <v>80</v>
      </c>
      <c r="C147" s="4">
        <v>1759.9680000000001</v>
      </c>
      <c r="D147" s="4">
        <v>1257.1199999999999</v>
      </c>
      <c r="E147" s="4">
        <v>1257.1199999999999</v>
      </c>
      <c r="F147" s="4">
        <f t="shared" si="16"/>
        <v>0</v>
      </c>
      <c r="G147" s="27">
        <f t="shared" si="17"/>
        <v>71.430000000000007</v>
      </c>
      <c r="H147" s="89">
        <f t="shared" si="18"/>
        <v>100</v>
      </c>
      <c r="J147" s="50"/>
    </row>
    <row r="148" spans="1:10" s="63" customFormat="1" ht="63" outlineLevel="5">
      <c r="A148" s="88" t="s">
        <v>9</v>
      </c>
      <c r="B148" s="52" t="s">
        <v>81</v>
      </c>
      <c r="C148" s="4">
        <v>1200</v>
      </c>
      <c r="D148" s="4">
        <v>1372.8</v>
      </c>
      <c r="E148" s="4">
        <v>1289.2243900000001</v>
      </c>
      <c r="F148" s="4">
        <f t="shared" si="16"/>
        <v>83.575609999999998</v>
      </c>
      <c r="G148" s="27">
        <f t="shared" si="17"/>
        <v>107.44</v>
      </c>
      <c r="H148" s="89">
        <f t="shared" si="18"/>
        <v>93.91</v>
      </c>
      <c r="J148" s="50"/>
    </row>
    <row r="149" spans="1:10" s="49" customFormat="1" ht="15.75" outlineLevel="5">
      <c r="A149" s="107" t="s">
        <v>289</v>
      </c>
      <c r="B149" s="57" t="s">
        <v>340</v>
      </c>
      <c r="C149" s="5">
        <f>C150</f>
        <v>1126.71487</v>
      </c>
      <c r="D149" s="5">
        <f>D150</f>
        <v>1126.71487</v>
      </c>
      <c r="E149" s="5">
        <f>E150</f>
        <v>1126.71487</v>
      </c>
      <c r="F149" s="5">
        <f t="shared" si="16"/>
        <v>0</v>
      </c>
      <c r="G149" s="28">
        <f t="shared" si="17"/>
        <v>100</v>
      </c>
      <c r="H149" s="84">
        <f t="shared" si="18"/>
        <v>100</v>
      </c>
      <c r="J149" s="50"/>
    </row>
    <row r="150" spans="1:10" s="72" customFormat="1" ht="31.5" outlineLevel="5">
      <c r="A150" s="96" t="s">
        <v>341</v>
      </c>
      <c r="B150" s="58" t="s">
        <v>342</v>
      </c>
      <c r="C150" s="6">
        <f>C151+C152+C153+C154</f>
        <v>1126.71487</v>
      </c>
      <c r="D150" s="6">
        <f>D151+D152+D153+D154</f>
        <v>1126.71487</v>
      </c>
      <c r="E150" s="6">
        <f>E151+E152+E153+E154</f>
        <v>1126.71487</v>
      </c>
      <c r="F150" s="6">
        <f t="shared" si="16"/>
        <v>0</v>
      </c>
      <c r="G150" s="29">
        <f t="shared" si="17"/>
        <v>100</v>
      </c>
      <c r="H150" s="87">
        <f t="shared" si="18"/>
        <v>100</v>
      </c>
      <c r="J150" s="50"/>
    </row>
    <row r="151" spans="1:10" s="72" customFormat="1" ht="31.5" outlineLevel="5">
      <c r="A151" s="95" t="s">
        <v>268</v>
      </c>
      <c r="B151" s="53" t="s">
        <v>343</v>
      </c>
      <c r="C151" s="4">
        <v>755.14499999999998</v>
      </c>
      <c r="D151" s="4">
        <v>755.14499999999998</v>
      </c>
      <c r="E151" s="4">
        <v>755.14499999999998</v>
      </c>
      <c r="F151" s="4">
        <f t="shared" si="16"/>
        <v>0</v>
      </c>
      <c r="G151" s="27">
        <f t="shared" si="17"/>
        <v>100</v>
      </c>
      <c r="H151" s="89">
        <f t="shared" si="18"/>
        <v>100</v>
      </c>
      <c r="J151" s="50"/>
    </row>
    <row r="152" spans="1:10" s="72" customFormat="1" ht="47.25" outlineLevel="5">
      <c r="A152" s="95" t="s">
        <v>269</v>
      </c>
      <c r="B152" s="53" t="s">
        <v>344</v>
      </c>
      <c r="C152" s="4">
        <v>23.355</v>
      </c>
      <c r="D152" s="4">
        <v>23.355</v>
      </c>
      <c r="E152" s="4">
        <v>23.355</v>
      </c>
      <c r="F152" s="4">
        <f t="shared" si="16"/>
        <v>0</v>
      </c>
      <c r="G152" s="27">
        <f t="shared" si="17"/>
        <v>100</v>
      </c>
      <c r="H152" s="89">
        <f t="shared" si="18"/>
        <v>100</v>
      </c>
      <c r="J152" s="50"/>
    </row>
    <row r="153" spans="1:10" s="72" customFormat="1" ht="31.5" outlineLevel="5">
      <c r="A153" s="95" t="s">
        <v>266</v>
      </c>
      <c r="B153" s="53" t="s">
        <v>345</v>
      </c>
      <c r="C153" s="4">
        <v>337.76841999999999</v>
      </c>
      <c r="D153" s="4">
        <v>337.76841999999999</v>
      </c>
      <c r="E153" s="4">
        <v>337.76841999999999</v>
      </c>
      <c r="F153" s="4">
        <f t="shared" si="16"/>
        <v>0</v>
      </c>
      <c r="G153" s="27">
        <f t="shared" si="17"/>
        <v>100</v>
      </c>
      <c r="H153" s="89">
        <f t="shared" si="18"/>
        <v>100</v>
      </c>
      <c r="J153" s="50"/>
    </row>
    <row r="154" spans="1:10" s="72" customFormat="1" ht="47.25" outlineLevel="5">
      <c r="A154" s="95" t="s">
        <v>267</v>
      </c>
      <c r="B154" s="53" t="s">
        <v>346</v>
      </c>
      <c r="C154" s="4">
        <v>10.44645</v>
      </c>
      <c r="D154" s="4">
        <v>10.44645</v>
      </c>
      <c r="E154" s="4">
        <v>10.44645</v>
      </c>
      <c r="F154" s="4">
        <f t="shared" si="16"/>
        <v>0</v>
      </c>
      <c r="G154" s="27">
        <f t="shared" si="17"/>
        <v>100</v>
      </c>
      <c r="H154" s="89">
        <f t="shared" si="18"/>
        <v>100</v>
      </c>
      <c r="J154" s="50"/>
    </row>
    <row r="155" spans="1:10" s="63" customFormat="1" ht="31.5" outlineLevel="5">
      <c r="A155" s="85" t="s">
        <v>250</v>
      </c>
      <c r="B155" s="48" t="s">
        <v>82</v>
      </c>
      <c r="C155" s="5">
        <f>C156+C159</f>
        <v>6603</v>
      </c>
      <c r="D155" s="5">
        <f>D156+D159</f>
        <v>6396.2460000000001</v>
      </c>
      <c r="E155" s="5">
        <f>E156+E159</f>
        <v>6257.2150000000001</v>
      </c>
      <c r="F155" s="5">
        <f t="shared" si="16"/>
        <v>139.03100000000001</v>
      </c>
      <c r="G155" s="28">
        <f t="shared" si="17"/>
        <v>94.76</v>
      </c>
      <c r="H155" s="84">
        <f t="shared" si="18"/>
        <v>97.83</v>
      </c>
      <c r="J155" s="50"/>
    </row>
    <row r="156" spans="1:10" s="63" customFormat="1" ht="31.5" outlineLevel="5">
      <c r="A156" s="105" t="s">
        <v>10</v>
      </c>
      <c r="B156" s="48" t="s">
        <v>83</v>
      </c>
      <c r="C156" s="5">
        <v>100</v>
      </c>
      <c r="D156" s="5">
        <v>100</v>
      </c>
      <c r="E156" s="5">
        <f>E157</f>
        <v>0</v>
      </c>
      <c r="F156" s="5">
        <f t="shared" si="16"/>
        <v>100</v>
      </c>
      <c r="G156" s="28">
        <f t="shared" si="17"/>
        <v>0</v>
      </c>
      <c r="H156" s="84">
        <f t="shared" si="18"/>
        <v>0</v>
      </c>
      <c r="J156" s="50"/>
    </row>
    <row r="157" spans="1:10" s="63" customFormat="1" ht="47.25" outlineLevel="5">
      <c r="A157" s="123" t="s">
        <v>11</v>
      </c>
      <c r="B157" s="43" t="s">
        <v>84</v>
      </c>
      <c r="C157" s="6">
        <v>100</v>
      </c>
      <c r="D157" s="6">
        <v>100</v>
      </c>
      <c r="E157" s="6">
        <f>E158</f>
        <v>0</v>
      </c>
      <c r="F157" s="6">
        <f t="shared" si="16"/>
        <v>100</v>
      </c>
      <c r="G157" s="29">
        <f t="shared" si="17"/>
        <v>0</v>
      </c>
      <c r="H157" s="87">
        <f t="shared" si="18"/>
        <v>0</v>
      </c>
      <c r="J157" s="50"/>
    </row>
    <row r="158" spans="1:10" s="49" customFormat="1" ht="15.75" outlineLevel="5">
      <c r="A158" s="88" t="s">
        <v>12</v>
      </c>
      <c r="B158" s="52" t="s">
        <v>85</v>
      </c>
      <c r="C158" s="4">
        <v>100</v>
      </c>
      <c r="D158" s="4">
        <v>100</v>
      </c>
      <c r="E158" s="4">
        <v>0</v>
      </c>
      <c r="F158" s="4">
        <f t="shared" si="16"/>
        <v>100</v>
      </c>
      <c r="G158" s="27">
        <f t="shared" si="17"/>
        <v>0</v>
      </c>
      <c r="H158" s="89">
        <f t="shared" si="18"/>
        <v>0</v>
      </c>
      <c r="J158" s="50"/>
    </row>
    <row r="159" spans="1:10" s="49" customFormat="1" ht="63" outlineLevel="5">
      <c r="A159" s="105" t="s">
        <v>13</v>
      </c>
      <c r="B159" s="48" t="s">
        <v>86</v>
      </c>
      <c r="C159" s="5">
        <f>C160+C162</f>
        <v>6503</v>
      </c>
      <c r="D159" s="5">
        <f>D160+D162</f>
        <v>6296.2460000000001</v>
      </c>
      <c r="E159" s="5">
        <f>E160+E162</f>
        <v>6257.2150000000001</v>
      </c>
      <c r="F159" s="5">
        <f t="shared" si="16"/>
        <v>39.030999999999999</v>
      </c>
      <c r="G159" s="28">
        <f t="shared" si="17"/>
        <v>96.22</v>
      </c>
      <c r="H159" s="84">
        <f t="shared" si="18"/>
        <v>99.38</v>
      </c>
      <c r="J159" s="50"/>
    </row>
    <row r="160" spans="1:10" s="63" customFormat="1" ht="47.25" outlineLevel="5">
      <c r="A160" s="86" t="s">
        <v>14</v>
      </c>
      <c r="B160" s="43" t="s">
        <v>87</v>
      </c>
      <c r="C160" s="6">
        <f>C161</f>
        <v>1803</v>
      </c>
      <c r="D160" s="6">
        <f>D161</f>
        <v>1596.2460000000001</v>
      </c>
      <c r="E160" s="6">
        <f>E161</f>
        <v>1557.2149999999999</v>
      </c>
      <c r="F160" s="6">
        <f t="shared" si="16"/>
        <v>39.030999999999999</v>
      </c>
      <c r="G160" s="29">
        <f t="shared" si="17"/>
        <v>86.37</v>
      </c>
      <c r="H160" s="87">
        <f t="shared" si="18"/>
        <v>97.55</v>
      </c>
      <c r="J160" s="50"/>
    </row>
    <row r="161" spans="1:10" s="63" customFormat="1" ht="31.5" outlineLevel="5">
      <c r="A161" s="88" t="s">
        <v>15</v>
      </c>
      <c r="B161" s="52" t="s">
        <v>88</v>
      </c>
      <c r="C161" s="4">
        <v>1803</v>
      </c>
      <c r="D161" s="4">
        <v>1596.2460000000001</v>
      </c>
      <c r="E161" s="4">
        <v>1557.2149999999999</v>
      </c>
      <c r="F161" s="4">
        <f t="shared" si="16"/>
        <v>39.030999999999999</v>
      </c>
      <c r="G161" s="27">
        <f t="shared" si="17"/>
        <v>86.37</v>
      </c>
      <c r="H161" s="89">
        <f t="shared" si="18"/>
        <v>97.55</v>
      </c>
      <c r="J161" s="50"/>
    </row>
    <row r="162" spans="1:10" s="49" customFormat="1" ht="47.25" outlineLevel="5">
      <c r="A162" s="86" t="s">
        <v>16</v>
      </c>
      <c r="B162" s="43" t="s">
        <v>89</v>
      </c>
      <c r="C162" s="6">
        <f>C163</f>
        <v>4700</v>
      </c>
      <c r="D162" s="6">
        <f>D163</f>
        <v>4700</v>
      </c>
      <c r="E162" s="6">
        <f>E163</f>
        <v>4700</v>
      </c>
      <c r="F162" s="6">
        <f t="shared" si="16"/>
        <v>0</v>
      </c>
      <c r="G162" s="29">
        <f t="shared" si="17"/>
        <v>100</v>
      </c>
      <c r="H162" s="87">
        <f t="shared" si="18"/>
        <v>100</v>
      </c>
      <c r="J162" s="50"/>
    </row>
    <row r="163" spans="1:10" s="49" customFormat="1" ht="31.5" outlineLevel="5">
      <c r="A163" s="88" t="s">
        <v>116</v>
      </c>
      <c r="B163" s="52" t="s">
        <v>90</v>
      </c>
      <c r="C163" s="4">
        <v>4700</v>
      </c>
      <c r="D163" s="4">
        <v>4700</v>
      </c>
      <c r="E163" s="4">
        <v>4700</v>
      </c>
      <c r="F163" s="4">
        <f t="shared" si="16"/>
        <v>0</v>
      </c>
      <c r="G163" s="27">
        <f t="shared" si="17"/>
        <v>100</v>
      </c>
      <c r="H163" s="89">
        <f t="shared" si="18"/>
        <v>100</v>
      </c>
      <c r="J163" s="50"/>
    </row>
    <row r="164" spans="1:10" s="63" customFormat="1" ht="31.5" outlineLevel="5">
      <c r="A164" s="85" t="s">
        <v>413</v>
      </c>
      <c r="B164" s="48" t="s">
        <v>91</v>
      </c>
      <c r="C164" s="5">
        <f>C165+C168</f>
        <v>134555.54999999999</v>
      </c>
      <c r="D164" s="5">
        <f>D165+D168</f>
        <v>147677.20778</v>
      </c>
      <c r="E164" s="5">
        <f>E165+E168</f>
        <v>145445.31453999999</v>
      </c>
      <c r="F164" s="5">
        <f t="shared" si="16"/>
        <v>2231.8932399999999</v>
      </c>
      <c r="G164" s="28">
        <f t="shared" si="17"/>
        <v>108.09</v>
      </c>
      <c r="H164" s="84">
        <f t="shared" si="18"/>
        <v>98.49</v>
      </c>
      <c r="J164" s="50"/>
    </row>
    <row r="165" spans="1:10" s="63" customFormat="1" ht="31.5" outlineLevel="5">
      <c r="A165" s="122" t="s">
        <v>414</v>
      </c>
      <c r="B165" s="48" t="s">
        <v>92</v>
      </c>
      <c r="C165" s="5">
        <f t="shared" ref="C165:E166" si="21">C166</f>
        <v>2500</v>
      </c>
      <c r="D165" s="5">
        <f t="shared" si="21"/>
        <v>4119.8019199999999</v>
      </c>
      <c r="E165" s="5">
        <f t="shared" si="21"/>
        <v>4119.8019199999999</v>
      </c>
      <c r="F165" s="5">
        <f t="shared" si="16"/>
        <v>0</v>
      </c>
      <c r="G165" s="28">
        <f t="shared" si="17"/>
        <v>164.79</v>
      </c>
      <c r="H165" s="84">
        <f t="shared" si="18"/>
        <v>100</v>
      </c>
      <c r="J165" s="50"/>
    </row>
    <row r="166" spans="1:10" s="49" customFormat="1" ht="47.25" outlineLevel="5">
      <c r="A166" s="123" t="s">
        <v>17</v>
      </c>
      <c r="B166" s="43" t="s">
        <v>93</v>
      </c>
      <c r="C166" s="6">
        <f t="shared" si="21"/>
        <v>2500</v>
      </c>
      <c r="D166" s="6">
        <f t="shared" si="21"/>
        <v>4119.8019199999999</v>
      </c>
      <c r="E166" s="6">
        <f t="shared" si="21"/>
        <v>4119.8019199999999</v>
      </c>
      <c r="F166" s="6">
        <f t="shared" si="16"/>
        <v>0</v>
      </c>
      <c r="G166" s="29">
        <f t="shared" si="17"/>
        <v>164.79</v>
      </c>
      <c r="H166" s="87">
        <f t="shared" si="18"/>
        <v>100</v>
      </c>
      <c r="J166" s="50"/>
    </row>
    <row r="167" spans="1:10" s="49" customFormat="1" ht="63" outlineLevel="5">
      <c r="A167" s="88" t="s">
        <v>18</v>
      </c>
      <c r="B167" s="52" t="s">
        <v>94</v>
      </c>
      <c r="C167" s="4">
        <v>2500</v>
      </c>
      <c r="D167" s="4">
        <v>4119.8019199999999</v>
      </c>
      <c r="E167" s="4">
        <v>4119.8019199999999</v>
      </c>
      <c r="F167" s="4">
        <f t="shared" si="16"/>
        <v>0</v>
      </c>
      <c r="G167" s="27">
        <f t="shared" si="17"/>
        <v>164.79</v>
      </c>
      <c r="H167" s="89">
        <f t="shared" si="18"/>
        <v>100</v>
      </c>
      <c r="J167" s="50"/>
    </row>
    <row r="168" spans="1:10" s="63" customFormat="1" ht="31.5" outlineLevel="5">
      <c r="A168" s="122" t="s">
        <v>415</v>
      </c>
      <c r="B168" s="48" t="s">
        <v>95</v>
      </c>
      <c r="C168" s="5">
        <f>C169</f>
        <v>132055.54999999999</v>
      </c>
      <c r="D168" s="5">
        <f>D169</f>
        <v>143557.40586</v>
      </c>
      <c r="E168" s="5">
        <f>E169</f>
        <v>141325.51261999999</v>
      </c>
      <c r="F168" s="5">
        <f t="shared" si="16"/>
        <v>2231.8932399999999</v>
      </c>
      <c r="G168" s="28">
        <f t="shared" si="17"/>
        <v>107.02</v>
      </c>
      <c r="H168" s="84">
        <f t="shared" si="18"/>
        <v>98.45</v>
      </c>
      <c r="J168" s="50"/>
    </row>
    <row r="169" spans="1:10" s="63" customFormat="1" ht="31.5" outlineLevel="5">
      <c r="A169" s="121" t="s">
        <v>173</v>
      </c>
      <c r="B169" s="43" t="s">
        <v>95</v>
      </c>
      <c r="C169" s="8">
        <f>C170+C173</f>
        <v>132055.54999999999</v>
      </c>
      <c r="D169" s="8">
        <f>D170+D173</f>
        <v>143557.40586</v>
      </c>
      <c r="E169" s="8">
        <f>E170+E173</f>
        <v>141325.51261999999</v>
      </c>
      <c r="F169" s="8">
        <f t="shared" si="16"/>
        <v>2231.8932399999999</v>
      </c>
      <c r="G169" s="31">
        <f t="shared" si="17"/>
        <v>107.02</v>
      </c>
      <c r="H169" s="93">
        <f t="shared" si="18"/>
        <v>98.45</v>
      </c>
      <c r="J169" s="50"/>
    </row>
    <row r="170" spans="1:10" s="63" customFormat="1" ht="15.75" outlineLevel="5">
      <c r="A170" s="92" t="s">
        <v>192</v>
      </c>
      <c r="B170" s="58" t="s">
        <v>194</v>
      </c>
      <c r="C170" s="8">
        <f>C171+C172</f>
        <v>120000</v>
      </c>
      <c r="D170" s="8">
        <f>D171+D172</f>
        <v>129900</v>
      </c>
      <c r="E170" s="8">
        <f>E171+E172</f>
        <v>129900</v>
      </c>
      <c r="F170" s="8">
        <f t="shared" si="16"/>
        <v>0</v>
      </c>
      <c r="G170" s="31">
        <f t="shared" si="17"/>
        <v>108.25</v>
      </c>
      <c r="H170" s="93">
        <f t="shared" si="18"/>
        <v>100</v>
      </c>
      <c r="J170" s="50"/>
    </row>
    <row r="171" spans="1:10" s="63" customFormat="1" ht="47.25" outlineLevel="5">
      <c r="A171" s="99" t="s">
        <v>174</v>
      </c>
      <c r="B171" s="53" t="s">
        <v>195</v>
      </c>
      <c r="C171" s="4">
        <v>12000</v>
      </c>
      <c r="D171" s="4">
        <v>12990</v>
      </c>
      <c r="E171" s="4">
        <v>12990</v>
      </c>
      <c r="F171" s="4">
        <f t="shared" si="16"/>
        <v>0</v>
      </c>
      <c r="G171" s="27">
        <f t="shared" si="17"/>
        <v>108.25</v>
      </c>
      <c r="H171" s="89">
        <f t="shared" si="18"/>
        <v>100</v>
      </c>
      <c r="J171" s="50"/>
    </row>
    <row r="172" spans="1:10" s="63" customFormat="1" ht="47.25" outlineLevel="5">
      <c r="A172" s="95" t="s">
        <v>193</v>
      </c>
      <c r="B172" s="53" t="s">
        <v>195</v>
      </c>
      <c r="C172" s="4">
        <v>108000</v>
      </c>
      <c r="D172" s="4">
        <v>116910</v>
      </c>
      <c r="E172" s="4">
        <v>116910</v>
      </c>
      <c r="F172" s="4">
        <f t="shared" si="16"/>
        <v>0</v>
      </c>
      <c r="G172" s="27">
        <f t="shared" si="17"/>
        <v>108.25</v>
      </c>
      <c r="H172" s="89">
        <f t="shared" si="18"/>
        <v>100</v>
      </c>
      <c r="J172" s="50"/>
    </row>
    <row r="173" spans="1:10" s="63" customFormat="1" ht="31.5" outlineLevel="5">
      <c r="A173" s="123" t="s">
        <v>19</v>
      </c>
      <c r="B173" s="43" t="s">
        <v>96</v>
      </c>
      <c r="C173" s="6">
        <f>C174+C175+C176+C177</f>
        <v>12055.55</v>
      </c>
      <c r="D173" s="6">
        <f>D174+D175+D176+D177</f>
        <v>13657.405860000001</v>
      </c>
      <c r="E173" s="6">
        <f>E174+E175+E176+E177</f>
        <v>11425.51262</v>
      </c>
      <c r="F173" s="6">
        <f t="shared" si="16"/>
        <v>2231.8932399999999</v>
      </c>
      <c r="G173" s="29">
        <f t="shared" si="17"/>
        <v>94.77</v>
      </c>
      <c r="H173" s="87">
        <f t="shared" si="18"/>
        <v>83.66</v>
      </c>
      <c r="J173" s="50"/>
    </row>
    <row r="174" spans="1:10" s="63" customFormat="1" ht="31.5" outlineLevel="5">
      <c r="A174" s="88" t="s">
        <v>120</v>
      </c>
      <c r="B174" s="52" t="s">
        <v>97</v>
      </c>
      <c r="C174" s="4">
        <v>3350</v>
      </c>
      <c r="D174" s="4">
        <v>3800.8084100000001</v>
      </c>
      <c r="E174" s="4">
        <v>3797.1156999999998</v>
      </c>
      <c r="F174" s="4">
        <f t="shared" si="16"/>
        <v>3.6927099999999999</v>
      </c>
      <c r="G174" s="27">
        <f t="shared" si="17"/>
        <v>113.35</v>
      </c>
      <c r="H174" s="89">
        <f t="shared" si="18"/>
        <v>99.9</v>
      </c>
      <c r="J174" s="50"/>
    </row>
    <row r="175" spans="1:10" s="63" customFormat="1" ht="31.5" outlineLevel="5">
      <c r="A175" s="100" t="s">
        <v>121</v>
      </c>
      <c r="B175" s="52" t="s">
        <v>98</v>
      </c>
      <c r="C175" s="4">
        <v>7726.8397199999999</v>
      </c>
      <c r="D175" s="4">
        <v>9856.5974499999993</v>
      </c>
      <c r="E175" s="4">
        <v>7628.3969200000001</v>
      </c>
      <c r="F175" s="4">
        <f t="shared" ref="F175:F189" si="22">$D175-$E175</f>
        <v>2228.2005300000001</v>
      </c>
      <c r="G175" s="27">
        <f t="shared" ref="G175:G189" si="23">$E175/$C175*100</f>
        <v>98.73</v>
      </c>
      <c r="H175" s="89">
        <f t="shared" ref="H175:H189" si="24">$E175/$D175*100</f>
        <v>77.39</v>
      </c>
      <c r="J175" s="50"/>
    </row>
    <row r="176" spans="1:10" s="63" customFormat="1" ht="63" outlineLevel="5">
      <c r="A176" s="100" t="s">
        <v>347</v>
      </c>
      <c r="B176" s="42" t="s">
        <v>175</v>
      </c>
      <c r="C176" s="4">
        <v>243.66028</v>
      </c>
      <c r="D176" s="4">
        <v>0</v>
      </c>
      <c r="E176" s="4">
        <v>0</v>
      </c>
      <c r="F176" s="4">
        <f t="shared" si="22"/>
        <v>0</v>
      </c>
      <c r="G176" s="27">
        <f t="shared" si="23"/>
        <v>0</v>
      </c>
      <c r="H176" s="89" t="s">
        <v>403</v>
      </c>
      <c r="J176" s="50"/>
    </row>
    <row r="177" spans="1:10" s="63" customFormat="1" ht="63" outlineLevel="5">
      <c r="A177" s="95" t="s">
        <v>348</v>
      </c>
      <c r="B177" s="53" t="s">
        <v>349</v>
      </c>
      <c r="C177" s="4">
        <v>735.05</v>
      </c>
      <c r="D177" s="4">
        <v>0</v>
      </c>
      <c r="E177" s="4">
        <v>0</v>
      </c>
      <c r="F177" s="4">
        <f t="shared" si="22"/>
        <v>0</v>
      </c>
      <c r="G177" s="27">
        <f t="shared" si="23"/>
        <v>0</v>
      </c>
      <c r="H177" s="89" t="s">
        <v>403</v>
      </c>
      <c r="J177" s="50"/>
    </row>
    <row r="178" spans="1:10" s="63" customFormat="1" ht="31.5">
      <c r="A178" s="85" t="s">
        <v>251</v>
      </c>
      <c r="B178" s="48" t="s">
        <v>99</v>
      </c>
      <c r="C178" s="61">
        <f>C182+C179+C187</f>
        <v>27965.635300000002</v>
      </c>
      <c r="D178" s="61">
        <f>D182+D179+D187</f>
        <v>27868.905910000001</v>
      </c>
      <c r="E178" s="61">
        <f>E182+E179+E187</f>
        <v>23519.097409999998</v>
      </c>
      <c r="F178" s="61">
        <f t="shared" si="22"/>
        <v>4349.8085000000001</v>
      </c>
      <c r="G178" s="62">
        <f t="shared" si="23"/>
        <v>84.1</v>
      </c>
      <c r="H178" s="124">
        <f t="shared" si="24"/>
        <v>84.39</v>
      </c>
      <c r="J178" s="50"/>
    </row>
    <row r="179" spans="1:10" s="63" customFormat="1" ht="47.25">
      <c r="A179" s="125" t="s">
        <v>353</v>
      </c>
      <c r="B179" s="48" t="s">
        <v>100</v>
      </c>
      <c r="C179" s="66">
        <f t="shared" ref="C179:E180" si="25">C180</f>
        <v>100</v>
      </c>
      <c r="D179" s="66">
        <f t="shared" si="25"/>
        <v>3.8</v>
      </c>
      <c r="E179" s="66">
        <f t="shared" si="25"/>
        <v>3.8</v>
      </c>
      <c r="F179" s="66">
        <f t="shared" si="22"/>
        <v>0</v>
      </c>
      <c r="G179" s="67">
        <f t="shared" si="23"/>
        <v>3.8</v>
      </c>
      <c r="H179" s="126">
        <f t="shared" si="24"/>
        <v>100</v>
      </c>
      <c r="J179" s="50"/>
    </row>
    <row r="180" spans="1:10" s="63" customFormat="1" ht="31.5">
      <c r="A180" s="115" t="s">
        <v>354</v>
      </c>
      <c r="B180" s="43" t="s">
        <v>355</v>
      </c>
      <c r="C180" s="64">
        <f t="shared" si="25"/>
        <v>100</v>
      </c>
      <c r="D180" s="64">
        <f t="shared" si="25"/>
        <v>3.8</v>
      </c>
      <c r="E180" s="64">
        <f t="shared" si="25"/>
        <v>3.8</v>
      </c>
      <c r="F180" s="64">
        <f t="shared" si="22"/>
        <v>0</v>
      </c>
      <c r="G180" s="65">
        <f t="shared" si="23"/>
        <v>3.8</v>
      </c>
      <c r="H180" s="127">
        <f t="shared" si="24"/>
        <v>100</v>
      </c>
      <c r="J180" s="50"/>
    </row>
    <row r="181" spans="1:10" s="63" customFormat="1" ht="15.75">
      <c r="A181" s="100" t="s">
        <v>356</v>
      </c>
      <c r="B181" s="52" t="s">
        <v>357</v>
      </c>
      <c r="C181" s="55">
        <v>100</v>
      </c>
      <c r="D181" s="55">
        <v>3.8</v>
      </c>
      <c r="E181" s="55">
        <v>3.8</v>
      </c>
      <c r="F181" s="55">
        <f t="shared" si="22"/>
        <v>0</v>
      </c>
      <c r="G181" s="56">
        <f t="shared" si="23"/>
        <v>3.8</v>
      </c>
      <c r="H181" s="128">
        <f t="shared" si="24"/>
        <v>100</v>
      </c>
      <c r="J181" s="50"/>
    </row>
    <row r="182" spans="1:10" s="63" customFormat="1" ht="47.25">
      <c r="A182" s="122" t="s">
        <v>252</v>
      </c>
      <c r="B182" s="48" t="s">
        <v>101</v>
      </c>
      <c r="C182" s="61">
        <f>C183+C185</f>
        <v>10808.8413</v>
      </c>
      <c r="D182" s="61">
        <f>D183+D185</f>
        <v>10808.31191</v>
      </c>
      <c r="E182" s="61">
        <f>E183+E185</f>
        <v>6458.5034100000003</v>
      </c>
      <c r="F182" s="61">
        <f t="shared" si="22"/>
        <v>4349.8085000000001</v>
      </c>
      <c r="G182" s="62">
        <f t="shared" si="23"/>
        <v>59.75</v>
      </c>
      <c r="H182" s="124">
        <f t="shared" si="24"/>
        <v>59.75</v>
      </c>
      <c r="J182" s="50"/>
    </row>
    <row r="183" spans="1:10" s="63" customFormat="1" ht="31.5">
      <c r="A183" s="123" t="s">
        <v>20</v>
      </c>
      <c r="B183" s="43" t="s">
        <v>102</v>
      </c>
      <c r="C183" s="69">
        <f>C184</f>
        <v>10783.8413</v>
      </c>
      <c r="D183" s="69">
        <f>D184</f>
        <v>10783.8413</v>
      </c>
      <c r="E183" s="69">
        <f>E184</f>
        <v>6434.0328</v>
      </c>
      <c r="F183" s="69">
        <f t="shared" si="22"/>
        <v>4349.8085000000001</v>
      </c>
      <c r="G183" s="70">
        <f t="shared" si="23"/>
        <v>59.66</v>
      </c>
      <c r="H183" s="129">
        <f t="shared" si="24"/>
        <v>59.66</v>
      </c>
      <c r="J183" s="50"/>
    </row>
    <row r="184" spans="1:10" s="63" customFormat="1" ht="31.5">
      <c r="A184" s="88" t="s">
        <v>21</v>
      </c>
      <c r="B184" s="52" t="s">
        <v>103</v>
      </c>
      <c r="C184" s="4">
        <v>10783.8413</v>
      </c>
      <c r="D184" s="4">
        <v>10783.8413</v>
      </c>
      <c r="E184" s="4">
        <v>6434.0328</v>
      </c>
      <c r="F184" s="4">
        <f t="shared" si="22"/>
        <v>4349.8085000000001</v>
      </c>
      <c r="G184" s="27">
        <f t="shared" si="23"/>
        <v>59.66</v>
      </c>
      <c r="H184" s="89">
        <f t="shared" si="24"/>
        <v>59.66</v>
      </c>
      <c r="J184" s="50"/>
    </row>
    <row r="185" spans="1:10" s="63" customFormat="1" ht="31.5">
      <c r="A185" s="86" t="s">
        <v>22</v>
      </c>
      <c r="B185" s="43" t="s">
        <v>104</v>
      </c>
      <c r="C185" s="69">
        <f>C186</f>
        <v>25</v>
      </c>
      <c r="D185" s="69">
        <f>D186</f>
        <v>24.470610000000001</v>
      </c>
      <c r="E185" s="69">
        <f>E186</f>
        <v>24.470610000000001</v>
      </c>
      <c r="F185" s="69">
        <f t="shared" si="22"/>
        <v>0</v>
      </c>
      <c r="G185" s="70">
        <f t="shared" si="23"/>
        <v>97.88</v>
      </c>
      <c r="H185" s="129">
        <f t="shared" si="24"/>
        <v>100</v>
      </c>
      <c r="J185" s="50"/>
    </row>
    <row r="186" spans="1:10" s="63" customFormat="1" ht="31.5">
      <c r="A186" s="88" t="s">
        <v>23</v>
      </c>
      <c r="B186" s="52" t="s">
        <v>105</v>
      </c>
      <c r="C186" s="55">
        <v>25</v>
      </c>
      <c r="D186" s="55">
        <v>24.470610000000001</v>
      </c>
      <c r="E186" s="55">
        <v>24.470610000000001</v>
      </c>
      <c r="F186" s="55">
        <f t="shared" si="22"/>
        <v>0</v>
      </c>
      <c r="G186" s="56">
        <f t="shared" si="23"/>
        <v>97.88</v>
      </c>
      <c r="H186" s="128">
        <f t="shared" si="24"/>
        <v>100</v>
      </c>
      <c r="J186" s="50"/>
    </row>
    <row r="187" spans="1:10" s="63" customFormat="1" ht="31.5">
      <c r="A187" s="107" t="s">
        <v>394</v>
      </c>
      <c r="B187" s="44" t="s">
        <v>395</v>
      </c>
      <c r="C187" s="5">
        <v>17056.794000000002</v>
      </c>
      <c r="D187" s="5">
        <v>17056.794000000002</v>
      </c>
      <c r="E187" s="5">
        <f>E188</f>
        <v>17056.794000000002</v>
      </c>
      <c r="F187" s="5">
        <f t="shared" si="22"/>
        <v>0</v>
      </c>
      <c r="G187" s="28">
        <f t="shared" si="23"/>
        <v>100</v>
      </c>
      <c r="H187" s="84">
        <f t="shared" si="24"/>
        <v>100</v>
      </c>
      <c r="J187" s="50"/>
    </row>
    <row r="188" spans="1:10" s="63" customFormat="1" ht="63">
      <c r="A188" s="94" t="s">
        <v>122</v>
      </c>
      <c r="B188" s="52" t="s">
        <v>393</v>
      </c>
      <c r="C188" s="4">
        <v>17056.794000000002</v>
      </c>
      <c r="D188" s="4">
        <v>17056.794000000002</v>
      </c>
      <c r="E188" s="4">
        <v>17056.794000000002</v>
      </c>
      <c r="F188" s="4">
        <f t="shared" si="22"/>
        <v>0</v>
      </c>
      <c r="G188" s="27">
        <f t="shared" si="23"/>
        <v>100</v>
      </c>
      <c r="H188" s="89">
        <f t="shared" si="24"/>
        <v>100</v>
      </c>
      <c r="J188" s="50"/>
    </row>
    <row r="189" spans="1:10" s="63" customFormat="1" ht="31.5">
      <c r="A189" s="101" t="s">
        <v>287</v>
      </c>
      <c r="B189" s="48" t="s">
        <v>106</v>
      </c>
      <c r="C189" s="61">
        <f>C190+C194</f>
        <v>164.08600000000001</v>
      </c>
      <c r="D189" s="61">
        <f>D190+D194</f>
        <v>43.42</v>
      </c>
      <c r="E189" s="61">
        <f>E190+E194</f>
        <v>43.42</v>
      </c>
      <c r="F189" s="61">
        <f t="shared" si="22"/>
        <v>0</v>
      </c>
      <c r="G189" s="62">
        <f t="shared" si="23"/>
        <v>26.46</v>
      </c>
      <c r="H189" s="124">
        <f t="shared" si="24"/>
        <v>100</v>
      </c>
      <c r="J189" s="50"/>
    </row>
    <row r="190" spans="1:10" s="63" customFormat="1" ht="63">
      <c r="A190" s="101" t="s">
        <v>288</v>
      </c>
      <c r="B190" s="48" t="s">
        <v>107</v>
      </c>
      <c r="C190" s="61">
        <f>C191</f>
        <v>150</v>
      </c>
      <c r="D190" s="61">
        <f>D191</f>
        <v>38.834000000000003</v>
      </c>
      <c r="E190" s="61">
        <f>E191</f>
        <v>38.834000000000003</v>
      </c>
      <c r="F190" s="61">
        <f t="shared" ref="F190:F225" si="26">$D190-$E190</f>
        <v>0</v>
      </c>
      <c r="G190" s="62">
        <f t="shared" ref="G190:G225" si="27">$E190/$C190*100</f>
        <v>25.89</v>
      </c>
      <c r="H190" s="124">
        <f t="shared" ref="H190:H225" si="28">$E190/$D190*100</f>
        <v>100</v>
      </c>
      <c r="J190" s="50"/>
    </row>
    <row r="191" spans="1:10" s="63" customFormat="1" ht="47.25">
      <c r="A191" s="130" t="s">
        <v>227</v>
      </c>
      <c r="B191" s="43" t="s">
        <v>228</v>
      </c>
      <c r="C191" s="64">
        <f>C192+C193</f>
        <v>150</v>
      </c>
      <c r="D191" s="64">
        <f>D192+D193</f>
        <v>38.834000000000003</v>
      </c>
      <c r="E191" s="64">
        <f>E192+E193</f>
        <v>38.834000000000003</v>
      </c>
      <c r="F191" s="64">
        <f t="shared" si="26"/>
        <v>0</v>
      </c>
      <c r="G191" s="65">
        <f t="shared" si="27"/>
        <v>25.89</v>
      </c>
      <c r="H191" s="127">
        <f t="shared" si="28"/>
        <v>100</v>
      </c>
      <c r="J191" s="50"/>
    </row>
    <row r="192" spans="1:10" s="63" customFormat="1" ht="15.75">
      <c r="A192" s="100" t="s">
        <v>207</v>
      </c>
      <c r="B192" s="52" t="s">
        <v>226</v>
      </c>
      <c r="C192" s="55">
        <v>100</v>
      </c>
      <c r="D192" s="55">
        <v>13.284000000000001</v>
      </c>
      <c r="E192" s="55">
        <v>13.284000000000001</v>
      </c>
      <c r="F192" s="55">
        <f t="shared" si="26"/>
        <v>0</v>
      </c>
      <c r="G192" s="56">
        <f t="shared" si="27"/>
        <v>13.28</v>
      </c>
      <c r="H192" s="128">
        <f t="shared" si="28"/>
        <v>100</v>
      </c>
      <c r="J192" s="50"/>
    </row>
    <row r="193" spans="1:10" s="63" customFormat="1" ht="15.75">
      <c r="A193" s="100" t="s">
        <v>238</v>
      </c>
      <c r="B193" s="52" t="s">
        <v>239</v>
      </c>
      <c r="C193" s="55">
        <v>50</v>
      </c>
      <c r="D193" s="55">
        <v>25.55</v>
      </c>
      <c r="E193" s="55">
        <v>25.55</v>
      </c>
      <c r="F193" s="55">
        <f t="shared" si="26"/>
        <v>0</v>
      </c>
      <c r="G193" s="56">
        <f t="shared" si="27"/>
        <v>51.1</v>
      </c>
      <c r="H193" s="128">
        <f t="shared" si="28"/>
        <v>100</v>
      </c>
      <c r="J193" s="50"/>
    </row>
    <row r="194" spans="1:10" s="49" customFormat="1" ht="15.75">
      <c r="A194" s="104" t="s">
        <v>289</v>
      </c>
      <c r="B194" s="48" t="s">
        <v>358</v>
      </c>
      <c r="C194" s="5">
        <f>C195</f>
        <v>14.086</v>
      </c>
      <c r="D194" s="5">
        <f>D195</f>
        <v>4.5860000000000003</v>
      </c>
      <c r="E194" s="5">
        <f>E195</f>
        <v>4.5860000000000003</v>
      </c>
      <c r="F194" s="5">
        <f t="shared" si="26"/>
        <v>0</v>
      </c>
      <c r="G194" s="28">
        <f t="shared" si="27"/>
        <v>32.56</v>
      </c>
      <c r="H194" s="84">
        <f t="shared" si="28"/>
        <v>100</v>
      </c>
      <c r="J194" s="50"/>
    </row>
    <row r="195" spans="1:10" s="16" customFormat="1" ht="47.25">
      <c r="A195" s="131" t="s">
        <v>24</v>
      </c>
      <c r="B195" s="53" t="s">
        <v>359</v>
      </c>
      <c r="C195" s="7">
        <v>14.086</v>
      </c>
      <c r="D195" s="7">
        <v>4.5860000000000003</v>
      </c>
      <c r="E195" s="7">
        <v>4.5860000000000003</v>
      </c>
      <c r="F195" s="7">
        <f t="shared" si="26"/>
        <v>0</v>
      </c>
      <c r="G195" s="30">
        <f t="shared" si="27"/>
        <v>32.56</v>
      </c>
      <c r="H195" s="90">
        <f t="shared" si="28"/>
        <v>100</v>
      </c>
      <c r="J195" s="50"/>
    </row>
    <row r="196" spans="1:10" s="16" customFormat="1" ht="63">
      <c r="A196" s="132" t="s">
        <v>275</v>
      </c>
      <c r="B196" s="57" t="s">
        <v>156</v>
      </c>
      <c r="C196" s="10">
        <f t="shared" ref="C196:E197" si="29">C197</f>
        <v>948.05642</v>
      </c>
      <c r="D196" s="10">
        <f t="shared" si="29"/>
        <v>978.69500000000005</v>
      </c>
      <c r="E196" s="10">
        <f t="shared" si="29"/>
        <v>978.69500000000005</v>
      </c>
      <c r="F196" s="10">
        <f t="shared" si="26"/>
        <v>0</v>
      </c>
      <c r="G196" s="34">
        <f t="shared" si="27"/>
        <v>103.23</v>
      </c>
      <c r="H196" s="108">
        <f t="shared" si="28"/>
        <v>100</v>
      </c>
      <c r="J196" s="50"/>
    </row>
    <row r="197" spans="1:10" s="16" customFormat="1" ht="15.75">
      <c r="A197" s="104" t="s">
        <v>289</v>
      </c>
      <c r="B197" s="57" t="s">
        <v>327</v>
      </c>
      <c r="C197" s="10">
        <f t="shared" si="29"/>
        <v>948.05642</v>
      </c>
      <c r="D197" s="10">
        <f t="shared" si="29"/>
        <v>978.69500000000005</v>
      </c>
      <c r="E197" s="10">
        <f t="shared" si="29"/>
        <v>978.69500000000005</v>
      </c>
      <c r="F197" s="10">
        <f t="shared" si="26"/>
        <v>0</v>
      </c>
      <c r="G197" s="34">
        <f t="shared" si="27"/>
        <v>103.23</v>
      </c>
      <c r="H197" s="108">
        <f t="shared" si="28"/>
        <v>100</v>
      </c>
      <c r="J197" s="50"/>
    </row>
    <row r="198" spans="1:10" s="60" customFormat="1" ht="47.25">
      <c r="A198" s="96" t="s">
        <v>328</v>
      </c>
      <c r="B198" s="58" t="s">
        <v>329</v>
      </c>
      <c r="C198" s="8">
        <f>C199+C201+C202+C200+C203</f>
        <v>948.05642</v>
      </c>
      <c r="D198" s="8">
        <f t="shared" ref="D198" si="30">D199+D201+D202+D200+D203</f>
        <v>978.69500000000005</v>
      </c>
      <c r="E198" s="8">
        <f t="shared" ref="E198" si="31">E199+E201+E202+E200+E203</f>
        <v>978.69500000000005</v>
      </c>
      <c r="F198" s="8">
        <f t="shared" si="26"/>
        <v>0</v>
      </c>
      <c r="G198" s="31">
        <f t="shared" si="27"/>
        <v>103.23</v>
      </c>
      <c r="H198" s="93">
        <f t="shared" si="28"/>
        <v>100</v>
      </c>
      <c r="J198" s="50"/>
    </row>
    <row r="199" spans="1:10" s="60" customFormat="1" ht="31.5">
      <c r="A199" s="95" t="s">
        <v>330</v>
      </c>
      <c r="B199" s="53" t="s">
        <v>331</v>
      </c>
      <c r="C199" s="7">
        <v>464.16849999999999</v>
      </c>
      <c r="D199" s="7">
        <v>464.16849999999999</v>
      </c>
      <c r="E199" s="7">
        <v>464.16849999999999</v>
      </c>
      <c r="F199" s="7">
        <f t="shared" si="26"/>
        <v>0</v>
      </c>
      <c r="G199" s="30">
        <f t="shared" si="27"/>
        <v>100</v>
      </c>
      <c r="H199" s="90">
        <f t="shared" si="28"/>
        <v>100</v>
      </c>
      <c r="J199" s="50"/>
    </row>
    <row r="200" spans="1:10" s="60" customFormat="1" ht="15.75">
      <c r="A200" s="114" t="s">
        <v>381</v>
      </c>
      <c r="B200" s="53" t="s">
        <v>382</v>
      </c>
      <c r="C200" s="7">
        <v>0</v>
      </c>
      <c r="D200" s="7">
        <v>14.355729999999999</v>
      </c>
      <c r="E200" s="7">
        <v>14.355729999999999</v>
      </c>
      <c r="F200" s="7">
        <f t="shared" si="26"/>
        <v>0</v>
      </c>
      <c r="G200" s="30" t="s">
        <v>403</v>
      </c>
      <c r="H200" s="90">
        <f t="shared" si="28"/>
        <v>100</v>
      </c>
      <c r="J200" s="50"/>
    </row>
    <row r="201" spans="1:10" s="16" customFormat="1" ht="31.5">
      <c r="A201" s="95" t="s">
        <v>332</v>
      </c>
      <c r="B201" s="53" t="s">
        <v>380</v>
      </c>
      <c r="C201" s="7">
        <v>483.88792000000001</v>
      </c>
      <c r="D201" s="7">
        <v>483.88792000000001</v>
      </c>
      <c r="E201" s="7">
        <v>483.88792000000001</v>
      </c>
      <c r="F201" s="7">
        <f t="shared" si="26"/>
        <v>0</v>
      </c>
      <c r="G201" s="30">
        <f t="shared" si="27"/>
        <v>100</v>
      </c>
      <c r="H201" s="90">
        <f t="shared" si="28"/>
        <v>100</v>
      </c>
      <c r="J201" s="50"/>
    </row>
    <row r="202" spans="1:10" s="16" customFormat="1" ht="15.75">
      <c r="A202" s="114" t="s">
        <v>381</v>
      </c>
      <c r="B202" s="53" t="s">
        <v>380</v>
      </c>
      <c r="C202" s="7">
        <v>0</v>
      </c>
      <c r="D202" s="7">
        <v>14.96561</v>
      </c>
      <c r="E202" s="7">
        <v>14.96561</v>
      </c>
      <c r="F202" s="7">
        <f t="shared" si="26"/>
        <v>0</v>
      </c>
      <c r="G202" s="30" t="s">
        <v>403</v>
      </c>
      <c r="H202" s="90">
        <f t="shared" si="28"/>
        <v>100</v>
      </c>
      <c r="J202" s="50"/>
    </row>
    <row r="203" spans="1:10" s="16" customFormat="1" ht="15.75">
      <c r="A203" s="114" t="s">
        <v>405</v>
      </c>
      <c r="B203" s="53" t="s">
        <v>404</v>
      </c>
      <c r="C203" s="7">
        <v>0</v>
      </c>
      <c r="D203" s="7">
        <v>1.31724</v>
      </c>
      <c r="E203" s="7">
        <v>1.31724</v>
      </c>
      <c r="F203" s="7">
        <f t="shared" si="26"/>
        <v>0</v>
      </c>
      <c r="G203" s="30" t="s">
        <v>403</v>
      </c>
      <c r="H203" s="90">
        <f t="shared" si="28"/>
        <v>100</v>
      </c>
      <c r="J203" s="50"/>
    </row>
    <row r="204" spans="1:10" s="16" customFormat="1" ht="31.5">
      <c r="A204" s="132" t="s">
        <v>278</v>
      </c>
      <c r="B204" s="57" t="s">
        <v>244</v>
      </c>
      <c r="C204" s="10">
        <f t="shared" ref="C204:E206" si="32">C205</f>
        <v>45</v>
      </c>
      <c r="D204" s="10">
        <f t="shared" si="32"/>
        <v>5</v>
      </c>
      <c r="E204" s="10">
        <f t="shared" si="32"/>
        <v>5</v>
      </c>
      <c r="F204" s="10">
        <f t="shared" si="26"/>
        <v>0</v>
      </c>
      <c r="G204" s="34">
        <f t="shared" si="27"/>
        <v>11.11</v>
      </c>
      <c r="H204" s="108">
        <f t="shared" si="28"/>
        <v>100</v>
      </c>
      <c r="J204" s="50"/>
    </row>
    <row r="205" spans="1:10" s="16" customFormat="1" ht="31.5">
      <c r="A205" s="132" t="s">
        <v>279</v>
      </c>
      <c r="B205" s="57" t="s">
        <v>245</v>
      </c>
      <c r="C205" s="10">
        <f t="shared" si="32"/>
        <v>45</v>
      </c>
      <c r="D205" s="10">
        <f t="shared" si="32"/>
        <v>5</v>
      </c>
      <c r="E205" s="10">
        <f t="shared" si="32"/>
        <v>5</v>
      </c>
      <c r="F205" s="10">
        <f t="shared" si="26"/>
        <v>0</v>
      </c>
      <c r="G205" s="34">
        <f t="shared" si="27"/>
        <v>11.11</v>
      </c>
      <c r="H205" s="108">
        <f t="shared" si="28"/>
        <v>100</v>
      </c>
      <c r="J205" s="50"/>
    </row>
    <row r="206" spans="1:10" s="16" customFormat="1" ht="47.25">
      <c r="A206" s="130" t="s">
        <v>242</v>
      </c>
      <c r="B206" s="58" t="s">
        <v>246</v>
      </c>
      <c r="C206" s="8">
        <f t="shared" si="32"/>
        <v>45</v>
      </c>
      <c r="D206" s="8">
        <f t="shared" si="32"/>
        <v>5</v>
      </c>
      <c r="E206" s="8">
        <f t="shared" si="32"/>
        <v>5</v>
      </c>
      <c r="F206" s="8">
        <f t="shared" si="26"/>
        <v>0</v>
      </c>
      <c r="G206" s="31">
        <f t="shared" si="27"/>
        <v>11.11</v>
      </c>
      <c r="H206" s="93">
        <f t="shared" si="28"/>
        <v>100</v>
      </c>
      <c r="J206" s="50"/>
    </row>
    <row r="207" spans="1:10" s="16" customFormat="1" ht="47.25">
      <c r="A207" s="131" t="s">
        <v>243</v>
      </c>
      <c r="B207" s="53" t="s">
        <v>247</v>
      </c>
      <c r="C207" s="7">
        <v>45</v>
      </c>
      <c r="D207" s="7">
        <v>5</v>
      </c>
      <c r="E207" s="7">
        <v>5</v>
      </c>
      <c r="F207" s="7">
        <f t="shared" si="26"/>
        <v>0</v>
      </c>
      <c r="G207" s="30">
        <f t="shared" si="27"/>
        <v>11.11</v>
      </c>
      <c r="H207" s="90">
        <f t="shared" si="28"/>
        <v>100</v>
      </c>
      <c r="J207" s="50"/>
    </row>
    <row r="208" spans="1:10" s="49" customFormat="1" ht="31.5" outlineLevel="5">
      <c r="A208" s="85" t="s">
        <v>113</v>
      </c>
      <c r="B208" s="48" t="s">
        <v>108</v>
      </c>
      <c r="C208" s="10">
        <f>C209+C210+C211+C212+C213+C214+C215+C216+C217+C218+C219+C221+C222+C223+C224+C225</f>
        <v>158104.52652000001</v>
      </c>
      <c r="D208" s="10">
        <f>D209+D210+D211+D212+D213+D214+D215+D216+D217+D218+D219+D221+D222+D223+D224+D225+D220</f>
        <v>244910.80973000001</v>
      </c>
      <c r="E208" s="10">
        <f>E209+E210+E211+E212+E213+E214+E215+E216+E217+E218+E219+E221+E222+E223+E224+E225+E220</f>
        <v>223302.19497000001</v>
      </c>
      <c r="F208" s="10">
        <f t="shared" si="26"/>
        <v>21608.61476</v>
      </c>
      <c r="G208" s="34">
        <f t="shared" si="27"/>
        <v>141.24</v>
      </c>
      <c r="H208" s="108">
        <f t="shared" si="28"/>
        <v>91.18</v>
      </c>
      <c r="J208" s="50"/>
    </row>
    <row r="209" spans="1:10" s="36" customFormat="1" ht="15.75">
      <c r="A209" s="88" t="s">
        <v>123</v>
      </c>
      <c r="B209" s="41" t="s">
        <v>208</v>
      </c>
      <c r="C209" s="7">
        <v>2051</v>
      </c>
      <c r="D209" s="7">
        <v>3081.4377899999999</v>
      </c>
      <c r="E209" s="7">
        <v>2551.9333700000002</v>
      </c>
      <c r="F209" s="7">
        <f t="shared" si="26"/>
        <v>529.50441999999998</v>
      </c>
      <c r="G209" s="30">
        <f t="shared" si="27"/>
        <v>124.42</v>
      </c>
      <c r="H209" s="90">
        <f t="shared" si="28"/>
        <v>82.82</v>
      </c>
      <c r="J209" s="50"/>
    </row>
    <row r="210" spans="1:10" s="36" customFormat="1" ht="31.5">
      <c r="A210" s="88" t="s">
        <v>25</v>
      </c>
      <c r="B210" s="41" t="s">
        <v>209</v>
      </c>
      <c r="C210" s="7">
        <v>75862.734689999997</v>
      </c>
      <c r="D210" s="7">
        <v>88725.901119999995</v>
      </c>
      <c r="E210" s="7">
        <v>85553.664999999994</v>
      </c>
      <c r="F210" s="7">
        <f t="shared" si="26"/>
        <v>3172.23612</v>
      </c>
      <c r="G210" s="30">
        <f t="shared" si="27"/>
        <v>112.77</v>
      </c>
      <c r="H210" s="90">
        <f t="shared" si="28"/>
        <v>96.42</v>
      </c>
      <c r="J210" s="50"/>
    </row>
    <row r="211" spans="1:10" s="36" customFormat="1" ht="15.75">
      <c r="A211" s="88" t="s">
        <v>26</v>
      </c>
      <c r="B211" s="41" t="s">
        <v>210</v>
      </c>
      <c r="C211" s="7">
        <v>2051</v>
      </c>
      <c r="D211" s="7">
        <v>3132.3143100000002</v>
      </c>
      <c r="E211" s="7">
        <v>3111.3282199999999</v>
      </c>
      <c r="F211" s="7">
        <f t="shared" si="26"/>
        <v>20.986090000000001</v>
      </c>
      <c r="G211" s="30">
        <f t="shared" si="27"/>
        <v>151.69999999999999</v>
      </c>
      <c r="H211" s="90">
        <f t="shared" si="28"/>
        <v>99.33</v>
      </c>
      <c r="J211" s="50"/>
    </row>
    <row r="212" spans="1:10" s="36" customFormat="1" ht="15.75">
      <c r="A212" s="100" t="s">
        <v>27</v>
      </c>
      <c r="B212" s="41" t="s">
        <v>211</v>
      </c>
      <c r="C212" s="7">
        <v>2051</v>
      </c>
      <c r="D212" s="7">
        <v>2388.8474900000001</v>
      </c>
      <c r="E212" s="7">
        <v>2388.8474900000001</v>
      </c>
      <c r="F212" s="7">
        <f t="shared" si="26"/>
        <v>0</v>
      </c>
      <c r="G212" s="30">
        <f t="shared" si="27"/>
        <v>116.47</v>
      </c>
      <c r="H212" s="90">
        <f t="shared" si="28"/>
        <v>100</v>
      </c>
      <c r="J212" s="50"/>
    </row>
    <row r="213" spans="1:10" s="36" customFormat="1" ht="31.5">
      <c r="A213" s="88" t="s">
        <v>28</v>
      </c>
      <c r="B213" s="41" t="s">
        <v>212</v>
      </c>
      <c r="C213" s="7">
        <v>1687.6279999999999</v>
      </c>
      <c r="D213" s="7">
        <v>1784.1061400000001</v>
      </c>
      <c r="E213" s="7">
        <v>1784.0783200000001</v>
      </c>
      <c r="F213" s="7">
        <f t="shared" si="26"/>
        <v>2.7820000000000001E-2</v>
      </c>
      <c r="G213" s="30">
        <f t="shared" si="27"/>
        <v>105.72</v>
      </c>
      <c r="H213" s="90">
        <f t="shared" si="28"/>
        <v>100</v>
      </c>
      <c r="J213" s="50"/>
    </row>
    <row r="214" spans="1:10" s="36" customFormat="1" ht="15.75">
      <c r="A214" s="88" t="s">
        <v>29</v>
      </c>
      <c r="B214" s="41" t="s">
        <v>213</v>
      </c>
      <c r="C214" s="7">
        <v>267.2373</v>
      </c>
      <c r="D214" s="7">
        <v>13707.04241</v>
      </c>
      <c r="E214" s="7">
        <v>7885.8891999999996</v>
      </c>
      <c r="F214" s="7">
        <f t="shared" si="26"/>
        <v>5821.1532100000004</v>
      </c>
      <c r="G214" s="30">
        <f t="shared" si="27"/>
        <v>2950.89</v>
      </c>
      <c r="H214" s="90">
        <f t="shared" si="28"/>
        <v>57.53</v>
      </c>
      <c r="J214" s="50"/>
    </row>
    <row r="215" spans="1:10" s="36" customFormat="1" ht="15.75">
      <c r="A215" s="88" t="s">
        <v>126</v>
      </c>
      <c r="B215" s="41" t="s">
        <v>214</v>
      </c>
      <c r="C215" s="4">
        <v>100</v>
      </c>
      <c r="D215" s="4">
        <v>87.162469999999999</v>
      </c>
      <c r="E215" s="4">
        <v>86.947019999999995</v>
      </c>
      <c r="F215" s="4">
        <f t="shared" si="26"/>
        <v>0.21545</v>
      </c>
      <c r="G215" s="27">
        <f t="shared" si="27"/>
        <v>86.95</v>
      </c>
      <c r="H215" s="89">
        <f t="shared" si="28"/>
        <v>99.75</v>
      </c>
      <c r="J215" s="50"/>
    </row>
    <row r="216" spans="1:10" s="36" customFormat="1" ht="15.75">
      <c r="A216" s="133" t="s">
        <v>30</v>
      </c>
      <c r="B216" s="41" t="s">
        <v>216</v>
      </c>
      <c r="C216" s="7">
        <v>16120</v>
      </c>
      <c r="D216" s="7">
        <v>10538.81005</v>
      </c>
      <c r="E216" s="7">
        <v>9233.1371299999992</v>
      </c>
      <c r="F216" s="7">
        <f t="shared" si="26"/>
        <v>1305.67292</v>
      </c>
      <c r="G216" s="30">
        <f t="shared" si="27"/>
        <v>57.28</v>
      </c>
      <c r="H216" s="90">
        <f t="shared" si="28"/>
        <v>87.61</v>
      </c>
      <c r="J216" s="50"/>
    </row>
    <row r="217" spans="1:10" s="36" customFormat="1" ht="63">
      <c r="A217" s="100" t="s">
        <v>229</v>
      </c>
      <c r="B217" s="52" t="s">
        <v>230</v>
      </c>
      <c r="C217" s="4">
        <v>3500</v>
      </c>
      <c r="D217" s="4">
        <v>3500</v>
      </c>
      <c r="E217" s="4">
        <v>3393.49134</v>
      </c>
      <c r="F217" s="4">
        <f t="shared" si="26"/>
        <v>106.50866000000001</v>
      </c>
      <c r="G217" s="27">
        <f t="shared" si="27"/>
        <v>96.96</v>
      </c>
      <c r="H217" s="89">
        <f t="shared" si="28"/>
        <v>96.96</v>
      </c>
      <c r="J217" s="50"/>
    </row>
    <row r="218" spans="1:10" s="36" customFormat="1" ht="31.5">
      <c r="A218" s="88" t="s">
        <v>116</v>
      </c>
      <c r="B218" s="41" t="s">
        <v>215</v>
      </c>
      <c r="C218" s="7">
        <v>49485.722569999998</v>
      </c>
      <c r="D218" s="7">
        <v>59580.522519999999</v>
      </c>
      <c r="E218" s="7">
        <v>54063.898419999998</v>
      </c>
      <c r="F218" s="7">
        <f t="shared" si="26"/>
        <v>5516.6241</v>
      </c>
      <c r="G218" s="30">
        <f t="shared" si="27"/>
        <v>109.25</v>
      </c>
      <c r="H218" s="90">
        <f t="shared" si="28"/>
        <v>90.74</v>
      </c>
      <c r="J218" s="50"/>
    </row>
    <row r="219" spans="1:10" s="36" customFormat="1" ht="78.75">
      <c r="A219" s="134" t="s">
        <v>110</v>
      </c>
      <c r="B219" s="53" t="s">
        <v>167</v>
      </c>
      <c r="C219" s="4">
        <v>1117.9649999999999</v>
      </c>
      <c r="D219" s="4">
        <v>1117.9649999999999</v>
      </c>
      <c r="E219" s="4">
        <v>1117.9649999999999</v>
      </c>
      <c r="F219" s="4">
        <f t="shared" si="26"/>
        <v>0</v>
      </c>
      <c r="G219" s="27">
        <f t="shared" si="27"/>
        <v>100</v>
      </c>
      <c r="H219" s="89">
        <f t="shared" si="28"/>
        <v>100</v>
      </c>
      <c r="J219" s="50"/>
    </row>
    <row r="220" spans="1:10" s="36" customFormat="1" ht="31.5">
      <c r="A220" s="95" t="s">
        <v>409</v>
      </c>
      <c r="B220" s="42" t="s">
        <v>408</v>
      </c>
      <c r="C220" s="4">
        <v>265.185</v>
      </c>
      <c r="D220" s="4">
        <v>52547.459669999997</v>
      </c>
      <c r="E220" s="4">
        <v>47658.173869999999</v>
      </c>
      <c r="F220" s="4">
        <f t="shared" si="26"/>
        <v>4889.2857999999997</v>
      </c>
      <c r="G220" s="27">
        <f t="shared" si="27"/>
        <v>17971.669999999998</v>
      </c>
      <c r="H220" s="89">
        <f t="shared" si="28"/>
        <v>90.7</v>
      </c>
      <c r="J220" s="50"/>
    </row>
    <row r="221" spans="1:10" s="36" customFormat="1" ht="47.25">
      <c r="A221" s="95" t="s">
        <v>248</v>
      </c>
      <c r="B221" s="42" t="s">
        <v>249</v>
      </c>
      <c r="C221" s="4">
        <v>265.185</v>
      </c>
      <c r="D221" s="4">
        <v>272.18299999999999</v>
      </c>
      <c r="E221" s="4">
        <v>207.42099999999999</v>
      </c>
      <c r="F221" s="4">
        <f t="shared" si="26"/>
        <v>64.762</v>
      </c>
      <c r="G221" s="27">
        <f t="shared" si="27"/>
        <v>78.22</v>
      </c>
      <c r="H221" s="89">
        <f t="shared" si="28"/>
        <v>76.209999999999994</v>
      </c>
      <c r="J221" s="50"/>
    </row>
    <row r="222" spans="1:10" s="36" customFormat="1" ht="63">
      <c r="A222" s="135" t="s">
        <v>222</v>
      </c>
      <c r="B222" s="53" t="s">
        <v>109</v>
      </c>
      <c r="C222" s="4">
        <v>1265.3178800000001</v>
      </c>
      <c r="D222" s="4">
        <v>2102.9226800000001</v>
      </c>
      <c r="E222" s="4">
        <v>1924.6715899999999</v>
      </c>
      <c r="F222" s="4">
        <f t="shared" si="26"/>
        <v>178.25109</v>
      </c>
      <c r="G222" s="27">
        <f t="shared" si="27"/>
        <v>152.11000000000001</v>
      </c>
      <c r="H222" s="89">
        <f t="shared" si="28"/>
        <v>91.52</v>
      </c>
      <c r="J222" s="50"/>
    </row>
    <row r="223" spans="1:10" s="36" customFormat="1" ht="94.5">
      <c r="A223" s="100" t="s">
        <v>187</v>
      </c>
      <c r="B223" s="52" t="s">
        <v>188</v>
      </c>
      <c r="C223" s="4">
        <v>3.3870800000000001</v>
      </c>
      <c r="D223" s="4">
        <v>3.3870800000000001</v>
      </c>
      <c r="E223" s="4">
        <v>0</v>
      </c>
      <c r="F223" s="4">
        <f t="shared" si="26"/>
        <v>3.3870800000000001</v>
      </c>
      <c r="G223" s="27">
        <f t="shared" si="27"/>
        <v>0</v>
      </c>
      <c r="H223" s="89">
        <f t="shared" si="28"/>
        <v>0</v>
      </c>
      <c r="J223" s="50"/>
    </row>
    <row r="224" spans="1:10" s="36" customFormat="1" ht="31.5">
      <c r="A224" s="134" t="s">
        <v>124</v>
      </c>
      <c r="B224" s="41" t="s">
        <v>240</v>
      </c>
      <c r="C224" s="55">
        <v>1328.7619999999999</v>
      </c>
      <c r="D224" s="55">
        <v>1366.6279999999999</v>
      </c>
      <c r="E224" s="55">
        <v>1366.6279999999999</v>
      </c>
      <c r="F224" s="55">
        <f t="shared" si="26"/>
        <v>0</v>
      </c>
      <c r="G224" s="56">
        <f t="shared" si="27"/>
        <v>102.85</v>
      </c>
      <c r="H224" s="128">
        <f t="shared" si="28"/>
        <v>100</v>
      </c>
      <c r="J224" s="50"/>
    </row>
    <row r="225" spans="1:10" s="36" customFormat="1" ht="31.5">
      <c r="A225" s="134" t="s">
        <v>125</v>
      </c>
      <c r="B225" s="41" t="s">
        <v>240</v>
      </c>
      <c r="C225" s="55">
        <v>947.58699999999999</v>
      </c>
      <c r="D225" s="55">
        <v>974.12</v>
      </c>
      <c r="E225" s="55">
        <v>974.12</v>
      </c>
      <c r="F225" s="55">
        <f t="shared" si="26"/>
        <v>0</v>
      </c>
      <c r="G225" s="56">
        <f t="shared" si="27"/>
        <v>102.8</v>
      </c>
      <c r="H225" s="128">
        <f t="shared" si="28"/>
        <v>100</v>
      </c>
      <c r="J225" s="50"/>
    </row>
    <row r="226" spans="1:10" s="78" customFormat="1" ht="16.5" thickBot="1">
      <c r="A226" s="136" t="s">
        <v>151</v>
      </c>
      <c r="B226" s="137"/>
      <c r="C226" s="138">
        <f>C10+C14+C63+C78+C82+C111+C135+C139+C143+C155+C164+C178+C189+C208+C204+C196</f>
        <v>1107399.3331200001</v>
      </c>
      <c r="D226" s="138">
        <f>D10+D14+D63+D78+D82+D111+D135+D139+D143+D155+D164+D178+D189+D208+D204+D196</f>
        <v>1312906.0386099999</v>
      </c>
      <c r="E226" s="138">
        <f>E10+E14+E63+E78+E82+E111+E135+E139+E143+E155+E164+E178+E189+E208+E204+E196</f>
        <v>1258053.0413599999</v>
      </c>
      <c r="F226" s="138">
        <f>$D226-$E226</f>
        <v>54852.99725</v>
      </c>
      <c r="G226" s="139">
        <f>$E226/$C226*100</f>
        <v>113.6</v>
      </c>
      <c r="H226" s="140">
        <f>$E226/$D226*100</f>
        <v>95.82</v>
      </c>
      <c r="J226" s="50"/>
    </row>
    <row r="227" spans="1:10">
      <c r="C227" s="46"/>
    </row>
  </sheetData>
  <mergeCells count="5">
    <mergeCell ref="A6:H6"/>
    <mergeCell ref="G1:H1"/>
    <mergeCell ref="G2:H2"/>
    <mergeCell ref="G3:H3"/>
    <mergeCell ref="G4:H4"/>
  </mergeCells>
  <phoneticPr fontId="0" type="noConversion"/>
  <pageMargins left="0.98425196850393704" right="0.59055118110236227" top="0.35433070866141736" bottom="0.43307086614173229" header="0.15748031496062992" footer="0.31496062992125984"/>
  <pageSetup paperSize="9" scale="62" fitToHeight="0" orientation="landscape" horizontalDpi="1200" verticalDpi="1200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3 чтение</vt:lpstr>
      <vt:lpstr>'ведомственная 3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2024-02-27T05:51:12Z</cp:lastPrinted>
  <dcterms:created xsi:type="dcterms:W3CDTF">2002-10-08T15:02:13Z</dcterms:created>
  <dcterms:modified xsi:type="dcterms:W3CDTF">2024-03-29T03:05:40Z</dcterms:modified>
</cp:coreProperties>
</file>