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35" yWindow="60" windowWidth="15825" windowHeight="12690"/>
  </bookViews>
  <sheets>
    <sheet name="3 мес 2025" sheetId="33" r:id="rId1"/>
  </sheets>
  <definedNames>
    <definedName name="_xlnm.Print_Area" localSheetId="0">'3 мес 2025'!$A$1:$H$120</definedName>
  </definedNames>
  <calcPr calcId="124519"/>
</workbook>
</file>

<file path=xl/calcChain.xml><?xml version="1.0" encoding="utf-8"?>
<calcChain xmlns="http://schemas.openxmlformats.org/spreadsheetml/2006/main">
  <c r="H51" i="33"/>
  <c r="H52"/>
  <c r="F51"/>
  <c r="F52"/>
  <c r="F117"/>
  <c r="F84"/>
  <c r="F76"/>
  <c r="F77"/>
  <c r="F78"/>
  <c r="F79"/>
  <c r="F80"/>
  <c r="F81"/>
  <c r="F82"/>
  <c r="F83"/>
  <c r="F74"/>
  <c r="H76"/>
  <c r="H77"/>
  <c r="H78"/>
  <c r="H79"/>
  <c r="H80"/>
  <c r="H81"/>
  <c r="H82"/>
  <c r="H83"/>
  <c r="H84"/>
  <c r="G76"/>
  <c r="G77"/>
  <c r="G78"/>
  <c r="G79"/>
  <c r="G80"/>
  <c r="G81"/>
  <c r="G82"/>
  <c r="G83"/>
  <c r="G84"/>
  <c r="G74"/>
  <c r="D63"/>
  <c r="D55" s="1"/>
  <c r="E63"/>
  <c r="E55" s="1"/>
  <c r="C63"/>
  <c r="D50"/>
  <c r="E50"/>
  <c r="C50"/>
  <c r="C88"/>
  <c r="C110"/>
  <c r="G57"/>
  <c r="F57"/>
  <c r="D46"/>
  <c r="E46"/>
  <c r="C46"/>
  <c r="F115"/>
  <c r="E110"/>
  <c r="E10"/>
  <c r="E12"/>
  <c r="G12" s="1"/>
  <c r="E14"/>
  <c r="F14" s="1"/>
  <c r="E19"/>
  <c r="E22"/>
  <c r="E25"/>
  <c r="H25" s="1"/>
  <c r="E30"/>
  <c r="H30" s="1"/>
  <c r="E32"/>
  <c r="E35"/>
  <c r="E39"/>
  <c r="E88"/>
  <c r="H113"/>
  <c r="E116"/>
  <c r="H72"/>
  <c r="F72"/>
  <c r="F73"/>
  <c r="H73"/>
  <c r="G64"/>
  <c r="H64"/>
  <c r="F64"/>
  <c r="H61"/>
  <c r="G61"/>
  <c r="F61"/>
  <c r="H56"/>
  <c r="G56"/>
  <c r="F56"/>
  <c r="H115"/>
  <c r="F89"/>
  <c r="D88"/>
  <c r="H33"/>
  <c r="D35"/>
  <c r="C35"/>
  <c r="G38"/>
  <c r="F38"/>
  <c r="H38"/>
  <c r="D10"/>
  <c r="D39"/>
  <c r="C39"/>
  <c r="G39" s="1"/>
  <c r="H20"/>
  <c r="H21"/>
  <c r="G20"/>
  <c r="G21"/>
  <c r="F20"/>
  <c r="F21"/>
  <c r="D19"/>
  <c r="F19" s="1"/>
  <c r="F24"/>
  <c r="D25"/>
  <c r="F25" s="1"/>
  <c r="C25"/>
  <c r="C19"/>
  <c r="F11"/>
  <c r="H114"/>
  <c r="H102"/>
  <c r="H104"/>
  <c r="H105"/>
  <c r="H106"/>
  <c r="H107"/>
  <c r="H108"/>
  <c r="H109"/>
  <c r="H111"/>
  <c r="H112"/>
  <c r="H94"/>
  <c r="H95"/>
  <c r="H96"/>
  <c r="H97"/>
  <c r="H98"/>
  <c r="H99"/>
  <c r="H100"/>
  <c r="H101"/>
  <c r="H89"/>
  <c r="H90"/>
  <c r="H91"/>
  <c r="H92"/>
  <c r="H93"/>
  <c r="H68"/>
  <c r="H69"/>
  <c r="H70"/>
  <c r="H71"/>
  <c r="H75"/>
  <c r="H85"/>
  <c r="H86"/>
  <c r="H87"/>
  <c r="H62"/>
  <c r="H59"/>
  <c r="H60"/>
  <c r="H65"/>
  <c r="H40"/>
  <c r="H41"/>
  <c r="H42"/>
  <c r="H43"/>
  <c r="H45"/>
  <c r="H47"/>
  <c r="H36"/>
  <c r="H37"/>
  <c r="H31"/>
  <c r="H34"/>
  <c r="H26"/>
  <c r="H27"/>
  <c r="H28"/>
  <c r="H29"/>
  <c r="H11"/>
  <c r="H13"/>
  <c r="H15"/>
  <c r="H17"/>
  <c r="H18"/>
  <c r="H23"/>
  <c r="D12"/>
  <c r="D14"/>
  <c r="D22"/>
  <c r="D30"/>
  <c r="F30" s="1"/>
  <c r="D32"/>
  <c r="F32" s="1"/>
  <c r="D116"/>
  <c r="C10"/>
  <c r="G11"/>
  <c r="C12"/>
  <c r="F13"/>
  <c r="G13"/>
  <c r="C14"/>
  <c r="G14" s="1"/>
  <c r="F15"/>
  <c r="F16"/>
  <c r="F17"/>
  <c r="G17"/>
  <c r="F18"/>
  <c r="G18"/>
  <c r="C22"/>
  <c r="F23"/>
  <c r="G23"/>
  <c r="F26"/>
  <c r="G26"/>
  <c r="F27"/>
  <c r="G27"/>
  <c r="F28"/>
  <c r="G28"/>
  <c r="F29"/>
  <c r="G29"/>
  <c r="C30"/>
  <c r="F31"/>
  <c r="G31"/>
  <c r="C32"/>
  <c r="F33"/>
  <c r="G33"/>
  <c r="F34"/>
  <c r="G34"/>
  <c r="F36"/>
  <c r="G36"/>
  <c r="F37"/>
  <c r="G37"/>
  <c r="F40"/>
  <c r="G40"/>
  <c r="F41"/>
  <c r="G41"/>
  <c r="F42"/>
  <c r="G42"/>
  <c r="F43"/>
  <c r="G43"/>
  <c r="F44"/>
  <c r="F45"/>
  <c r="F47"/>
  <c r="G47"/>
  <c r="F53"/>
  <c r="F54"/>
  <c r="F66"/>
  <c r="F58"/>
  <c r="G58"/>
  <c r="F59"/>
  <c r="G59"/>
  <c r="F60"/>
  <c r="G60"/>
  <c r="F65"/>
  <c r="G65"/>
  <c r="F67"/>
  <c r="F62"/>
  <c r="F68"/>
  <c r="G68"/>
  <c r="F69"/>
  <c r="G69"/>
  <c r="F70"/>
  <c r="G70"/>
  <c r="F71"/>
  <c r="F75"/>
  <c r="G75"/>
  <c r="F85"/>
  <c r="G85"/>
  <c r="F86"/>
  <c r="G86"/>
  <c r="F87"/>
  <c r="G87"/>
  <c r="G89"/>
  <c r="F90"/>
  <c r="F91"/>
  <c r="G91"/>
  <c r="F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F109"/>
  <c r="G109"/>
  <c r="F111"/>
  <c r="G111"/>
  <c r="F112"/>
  <c r="G112"/>
  <c r="G114"/>
  <c r="C116"/>
  <c r="F118"/>
  <c r="F119"/>
  <c r="H39"/>
  <c r="H19"/>
  <c r="D110"/>
  <c r="H110" s="1"/>
  <c r="F113"/>
  <c r="G32"/>
  <c r="G110"/>
  <c r="G115"/>
  <c r="H14" l="1"/>
  <c r="G30"/>
  <c r="H10"/>
  <c r="H46"/>
  <c r="G25"/>
  <c r="H88"/>
  <c r="G10"/>
  <c r="F10"/>
  <c r="F39"/>
  <c r="F63"/>
  <c r="H12"/>
  <c r="F116"/>
  <c r="F12"/>
  <c r="G19"/>
  <c r="G63"/>
  <c r="C55"/>
  <c r="H55"/>
  <c r="E9"/>
  <c r="G46"/>
  <c r="F22"/>
  <c r="F35"/>
  <c r="C9"/>
  <c r="G9" s="1"/>
  <c r="G35"/>
  <c r="G22"/>
  <c r="F50"/>
  <c r="G88"/>
  <c r="H63"/>
  <c r="D9"/>
  <c r="H22"/>
  <c r="F46"/>
  <c r="H35"/>
  <c r="H32"/>
  <c r="H50"/>
  <c r="F88"/>
  <c r="E49"/>
  <c r="E48" s="1"/>
  <c r="C49"/>
  <c r="C48" s="1"/>
  <c r="G55"/>
  <c r="F110"/>
  <c r="D49" l="1"/>
  <c r="D48" s="1"/>
  <c r="D120" s="1"/>
  <c r="F55"/>
  <c r="E120"/>
  <c r="F9"/>
  <c r="H9"/>
  <c r="G49"/>
  <c r="G48"/>
  <c r="F49" l="1"/>
  <c r="H49"/>
  <c r="H48"/>
  <c r="F48"/>
  <c r="H120"/>
  <c r="F120"/>
  <c r="C120"/>
  <c r="G120" s="1"/>
</calcChain>
</file>

<file path=xl/sharedStrings.xml><?xml version="1.0" encoding="utf-8"?>
<sst xmlns="http://schemas.openxmlformats.org/spreadsheetml/2006/main" count="265" uniqueCount="212">
  <si>
    <t>Налог на доходы физических лиц</t>
  </si>
  <si>
    <t>ВСЕГО ДОХОДОВ</t>
  </si>
  <si>
    <t xml:space="preserve">Единый сельскохозяйственный налог </t>
  </si>
  <si>
    <t>БЕЗВОЗМЕЗДНЫЕ ПОСТУПЛЕНИЯ</t>
  </si>
  <si>
    <t xml:space="preserve"> 1 05 00000 00 0000 000</t>
  </si>
  <si>
    <t>Государственная пошлина за выдачу разрешения на  установку рекламной конструкции</t>
  </si>
  <si>
    <t xml:space="preserve">Прочие неналоговые доходы бюджетов муниципальных районов </t>
  </si>
  <si>
    <t xml:space="preserve">Плата за негативное воздействие на окружающую среду </t>
  </si>
  <si>
    <t xml:space="preserve"> 111 00000 00 0000 000</t>
  </si>
  <si>
    <t>Безвозмездные поступления от других бюджетов бюджетной системы Российской Федерации</t>
  </si>
  <si>
    <t xml:space="preserve">Наименование </t>
  </si>
  <si>
    <t>2 02 00000 00 0000 000</t>
  </si>
  <si>
    <t>2 00 00000 00 0000 000</t>
  </si>
  <si>
    <t>1 17 00000 00 0000 000</t>
  </si>
  <si>
    <t>1 16 00000 00 0000 000</t>
  </si>
  <si>
    <t xml:space="preserve"> 1 14 00000  00 0000 000</t>
  </si>
  <si>
    <t xml:space="preserve"> 1 08 07150 01 0000 110</t>
  </si>
  <si>
    <t xml:space="preserve">  1 08 03010 01 0000 110</t>
  </si>
  <si>
    <t xml:space="preserve">  1 08 00000 00 0000 000</t>
  </si>
  <si>
    <t xml:space="preserve">  1 05 03000 01 0000 110</t>
  </si>
  <si>
    <t xml:space="preserve">  1 05 02000 02 0000 110</t>
  </si>
  <si>
    <t>Код бюджетной классификации Российской Федерации</t>
  </si>
  <si>
    <t>НАЛОГОВЫЕ И НЕНАЛОГОВЫЕ ДОХОДЫ</t>
  </si>
  <si>
    <t>Прочие доходы от оказания платных услуг (работ) получателями средств бюджетов  муниципальных районов (МУК)</t>
  </si>
  <si>
    <t xml:space="preserve">Субвенции бюджетам субъектов Российской Федерации и муниципальных образований </t>
  </si>
  <si>
    <t>Дотации от других бюджетов бюджетной системы Российской Федерации</t>
  </si>
  <si>
    <t>Единый налог на вмененный доход для отдельных видов деятельности</t>
  </si>
  <si>
    <t xml:space="preserve">Государственная пошлина по делам, рассматриваемым в судах общей юрисдикции, мировыми судьями (за исключением  Верховного Суда Российской Федерации) </t>
  </si>
  <si>
    <t>Дотации бюджетам муниципальных районов на выравнивание  бюджетной обеспеченности</t>
  </si>
  <si>
    <t>Иные межбюджетные трансферты</t>
  </si>
  <si>
    <t>1 05 04000 02 0000 110</t>
  </si>
  <si>
    <t>Налог, взимаемый в связи с применением патентной системы налогообложения</t>
  </si>
  <si>
    <t>Прочие безвозмездные поспупления</t>
  </si>
  <si>
    <t>2 07 00000 00 0000 000</t>
  </si>
  <si>
    <t>Налоги на прибыль, доходы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</si>
  <si>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</si>
  <si>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</si>
  <si>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</si>
  <si>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</si>
  <si>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</si>
  <si>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</si>
  <si>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</si>
  <si>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1 03 00000 00 0000 000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</si>
  <si>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</si>
  <si>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</si>
  <si>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</t>
  </si>
  <si>
    <t>1 00 00000 00 0000 000</t>
  </si>
  <si>
    <t>Субсидии бюджетам субъектов Российской Федерации и муниципальным образованиям</t>
  </si>
  <si>
    <t>Субсидии бюджетам муниципальных образований Приморского края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</si>
  <si>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Прочие доходы от компенсации затрат бюджетов муниципальных районов</t>
  </si>
  <si>
    <t xml:space="preserve">1 16 03010 01 6000 140 </t>
  </si>
  <si>
    <t>Денежные взыскания (штрафы) за нарушение законодательства о налогах и сборах, предусмотренные статьями 116,118,статьей 1191, пунктами 1 и2 статьей 120, статьями 125,126,128,129,1291,132,133,134,135,1351 Налогового кодекса Российской Федерации</t>
  </si>
  <si>
    <t xml:space="preserve">2 02  15001 05 0000 150 </t>
  </si>
  <si>
    <t xml:space="preserve">2 02  29999 05 0000 150 </t>
  </si>
  <si>
    <t>2 02  29999 05 0000 150</t>
  </si>
  <si>
    <t>2 02 29999 05 0000 150</t>
  </si>
  <si>
    <t>Субсидии бюджетам муниципальных образований Приморского края на строительство, реконструкцию, ремонт спортивных объектов муниципальной собственности и приобретение спортивных объектов для муниципальных нужд</t>
  </si>
  <si>
    <t>Субсидии  бюджетам муниципальных образований Приморского края на обеспечение граждан твердым топливом (дровами)</t>
  </si>
  <si>
    <t>Субсидии из краевого бюджета бюджетам мо на строительство, реконструкцию, ремонт объектов культуры (в том числе проекто-изыскательские работы), находящихся в муниципальной собственности и приобретение объектов культуры для муниципальных нужд</t>
  </si>
  <si>
    <t>2 02 40000 00 0000 150</t>
  </si>
  <si>
    <t>Субсидии  из краевого  бюджета бюджетам муниципальных образований  Приморского края на приобретение ледозаливочной техники</t>
  </si>
  <si>
    <t>Субсидии за счет средств дорожного фонда Приморского края бюджетам муниципальных образований Приморского края на осуществление дорожной деятельности в отношении автомобильных дорог общего пользования местного назначения</t>
  </si>
  <si>
    <t xml:space="preserve"> Прочие межбюджетные трансфетры,передаваемые бюджетам муниципальных районов</t>
  </si>
  <si>
    <t>Субсидии бюджетам муниципальных образований Приморского края на выполнение научно- исследовательской работы по разработке транспортного планирования (Программа комплексного развития траенсортной инфракструктуры городской агломерации, Комплексная схема организации дорожного движения городской агломерации и Комплексная схема организации транспортного обслуживания населения городской агломерации</t>
  </si>
  <si>
    <t>2 02 49999 05 0000 150</t>
  </si>
  <si>
    <t>% исполнения от плана с учетом внесенных изменений</t>
  </si>
  <si>
    <t>% исполнения от первоначального плана</t>
  </si>
  <si>
    <t>Отклонения от плана (+,-)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</si>
  <si>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образовательных организаций</t>
  </si>
  <si>
    <t>Налоги на товары (услуги)</t>
  </si>
  <si>
    <t>Субсидии бюджетам муниципальных образований Приморского края на капитальный ремонт зданий муниципальных общеобразовательных организаций</t>
  </si>
  <si>
    <t>Единая субвенция местным бюджетам из краевого бюджета</t>
  </si>
  <si>
    <t xml:space="preserve">  1 05 01000 00 0000 110</t>
  </si>
  <si>
    <t>Налог, взимаемый в связи с применением упрощенной системы налогообложения</t>
  </si>
  <si>
    <t xml:space="preserve">2 19 00000 00 0000 150 </t>
  </si>
  <si>
    <t>Возврат остатков субсидий,субвенций и иных межбюджетных трансфертов,имеющих целевое назначение,прошлых лет</t>
  </si>
  <si>
    <t>Субсидии  бюджетам муниципальных образований Приморского края на реализацию общественно значимых проектов</t>
  </si>
  <si>
    <t>1 12 01000 01 0000 120</t>
  </si>
  <si>
    <t>1 12 00000 00 0000 000</t>
  </si>
  <si>
    <t>1 13 00000 00 0000 000</t>
  </si>
  <si>
    <t>к муниципальному правовому акту</t>
  </si>
  <si>
    <t>Приложение № 2</t>
  </si>
  <si>
    <t>Субсидии из краевого бюджета бюджетам муниципальных образований Приморского края на проектирование и (или) строительство, реконструкцию (модернизацию), капитальный ремонт объектов водопроводно-канализационного хозяйства</t>
  </si>
  <si>
    <t>Субсидии бюджетам муниципальных образований Приморского края на оснащение объектов спортивной инфраструктуры спортивно-технологическим оборудованием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</si>
  <si>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</si>
  <si>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Субсидии, бюджетам муниципальных образований на комплектование книжных фондов и обеспечение информационно-техн ическим оборудованием библиотек</t>
  </si>
  <si>
    <t>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</t>
  </si>
  <si>
    <t>2 02 45179 05 0000 150</t>
  </si>
  <si>
    <t>Земельный налог</t>
  </si>
  <si>
    <t>2 02 30000 00 0000 150</t>
  </si>
  <si>
    <t>Шкотовского муниципального округа</t>
  </si>
  <si>
    <t>от________2025г. №______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</si>
  <si>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</si>
  <si>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</si>
  <si>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</si>
  <si>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</si>
  <si>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</si>
  <si>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1 11 05010 00 0000 120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</si>
  <si>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</si>
  <si>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>1 11 05020 00 0000 120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</si>
  <si>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</si>
  <si>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</si>
  <si>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</si>
  <si>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1 11 09000 00 0000 120
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</si>
  <si>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</si>
  <si>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реализации имущества, находящегося в государственной и муниципальной собственности</t>
  </si>
  <si>
    <t>Доходы от продажи земельных участков, находящихся в государственной и муниципальной собственности</t>
  </si>
  <si>
    <t>1 16 01000 01 0000 140</t>
  </si>
  <si>
    <t xml:space="preserve">Административные штрафы, установленные Кодексом Российской Федерации об административных правонарушениях
</t>
  </si>
  <si>
    <t>1 16 02000 02 0000 140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</si>
  <si>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</si>
  <si>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</si>
  <si>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</t>
  </si>
  <si>
    <t>1 16 10000 00 0000 140</t>
  </si>
  <si>
    <t>Платежи в целях возмещения причиненного ущерба (убытков)</t>
  </si>
  <si>
    <t>1 14 06324 14 0000 430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</si>
  <si>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округов</t>
  </si>
  <si>
    <t xml:space="preserve">  </t>
  </si>
  <si>
    <t xml:space="preserve">2 02  15002 14 0000 150 </t>
  </si>
  <si>
    <t>2 02 19999 14 0000 150</t>
  </si>
  <si>
    <t>2 02 29999 14 0000 150</t>
  </si>
  <si>
    <t>2 02 25467 14 0000 150</t>
  </si>
  <si>
    <t>2 02 25497 14 0000 150</t>
  </si>
  <si>
    <t xml:space="preserve">2 02  29999 14 0000 150 </t>
  </si>
  <si>
    <t>Субсидии бюджетам муниципальных образований Приморского края на поддержку муниципальных программ по благоустройству территорий муниципальных образований Приморского края</t>
  </si>
  <si>
    <t>Субсидии бюджетам муниципальных образований Приморского края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</si>
  <si>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Субсидии бюджетам муниципальных образований Приморского края на инвентаризацию кладбищ</t>
  </si>
  <si>
    <t>2 02 30024 14 0000 150</t>
  </si>
  <si>
    <t>Субвенции бюджетам муниципальных образований Приморского края на реализацию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</si>
  <si>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 и лиц, принявших на воспитание в семью детей, оставшихся без попечения родителей</t>
  </si>
  <si>
    <t>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</si>
  <si>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 xml:space="preserve">2 02 30024 14 0000 150 </t>
  </si>
  <si>
    <t xml:space="preserve">Субвенции бюджетам муниципальных образований Приморского края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 Приморского края </t>
  </si>
  <si>
    <t>Субвенции бюджетам муниципальных образований Приморского края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</si>
  <si>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бюджетам муниципальных образований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 Приморского края</t>
  </si>
  <si>
    <t>Субвенции бюджетам муниципальных образований Приморского края на обеспечение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</si>
  <si>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</si>
  <si>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Субвенции бюджетам муниципальных образований Приморского края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</si>
  <si>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</si>
  <si>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бюджетам муниципальных образований Приморского края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помещениями, за счет средств краевого бюджета</t>
  </si>
  <si>
    <t>Субвенции муниципальным образованиям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</si>
  <si>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</si>
  <si>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</si>
  <si>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</si>
  <si>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</si>
  <si>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</si>
  <si>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</si>
  <si>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2 02 35304 14 0000 150</t>
  </si>
  <si>
    <t xml:space="preserve"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</si>
  <si>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2 02 35118 14 0000 150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</si>
  <si>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</si>
  <si>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</si>
  <si>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</si>
  <si>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2 02 36900 14 0000 150</t>
  </si>
  <si>
    <t>2 02 39999 14 0000 150</t>
  </si>
  <si>
    <t xml:space="preserve">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
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</si>
  <si>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</si>
  <si>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реализацию мероприятий по обеспечению жильем молодых семей</t>
  </si>
  <si>
    <t>2 02 25599 14 0000 150</t>
  </si>
  <si>
    <t xml:space="preserve">  Субсидии бюджетам на подготовку проектов межевания земельных участков и на проведение кадастровых работ</t>
  </si>
  <si>
    <t>Субсидии из краевого бюджета бюджетам муниципальных образований Приморского края на организация транспортного обслуживания населения в границах муниципальных образований Приморского края</t>
  </si>
  <si>
    <t>Субсидии  бюджетам муниципальных образований Приморского края на реализацию проектов инициативного бюджетирования по направлению "Молодежный бюджет"</t>
  </si>
  <si>
    <t>Субсидии  бюджетам муниципальных образований Приморского края на реализацию проектов инициативного бюджетирования по направлению "Твой проект"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</si>
  <si>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</si>
  <si>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2 02 45050 14 0000 150</t>
  </si>
  <si>
    <t>2 02 49999 14 0000 150</t>
  </si>
  <si>
    <t>Прочие безвозмездные поступления в бюджеты муниципальных округов</t>
  </si>
  <si>
    <t>2 07 04050 14 0000 150</t>
  </si>
  <si>
    <t>в рублях</t>
  </si>
  <si>
    <t>Прочие дотации бюджетам муниципальных округов</t>
  </si>
  <si>
    <t xml:space="preserve">Дотации бюджетам муниципальных округов на поддержку мер по обеспечению сбалансированности бюджетов
</t>
  </si>
  <si>
    <t xml:space="preserve"> 1 13 01994 14 0000 130</t>
  </si>
  <si>
    <t xml:space="preserve"> 1 13 02994 14 0000 130</t>
  </si>
  <si>
    <t xml:space="preserve"> 1 14 02043 14 0000 410</t>
  </si>
  <si>
    <t>1 14 06012 14 0000 430</t>
  </si>
  <si>
    <t xml:space="preserve">
1 16 07010 14 0000 140</t>
  </si>
  <si>
    <t>1 16 07090 14 0000 140</t>
  </si>
  <si>
    <t xml:space="preserve"> 1 17 05040 14 0000 180</t>
  </si>
  <si>
    <t>2 02 25519 14 0000 150</t>
  </si>
  <si>
    <t xml:space="preserve">  Субсидии бюджетам муниципальных округов на поддержку отрасли культуры(модернизация библиотек в части комплектованиякнижных фондов)</t>
  </si>
  <si>
    <t>2 02 25576 14 0000 150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</si>
  <si>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</si>
  <si>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реализацию программ формирования современной городской среды</t>
  </si>
  <si>
    <t>Субсидии из краевого бюджета бюджетам муниципальных образований Приморского края на капитальный ремонт и ремонт автомобильных дорог местного значения в рамках регионального проекта "Региональная и местная дорожная сеть"</t>
  </si>
  <si>
    <t>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</si>
  <si>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Субсидии бюджетам муниципальных образований Приморского края на модернизацию муниципальных библиотек</t>
  </si>
  <si>
    <t>Субсидии бюджетам муниципальных образований Приморского края на приобретение подвижного состава пассажирского транспорта общего пользования</t>
  </si>
  <si>
    <t>Прочие межбюджетные трансферты, передаваемые бюджетам муниципальных округов на реализацию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</si>
  <si>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</si>
  <si>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Дотации бюджетам муниципальных округов на поощрение муниципальных округов в связи с их образованием</t>
  </si>
  <si>
    <t>Субсидии из краевого бюджета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</si>
  <si>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>Прочие субсидии бюджетам муниципальных округов</t>
  </si>
  <si>
    <t>2 07 04020 14 0000 150</t>
  </si>
  <si>
    <t xml:space="preserve">3 02  29999 14 0000 150 </t>
  </si>
  <si>
    <t xml:space="preserve">4 02  29999 14 0000 150 </t>
  </si>
  <si>
    <t xml:space="preserve">5 02  29999 14 0000 150 </t>
  </si>
  <si>
    <t xml:space="preserve">6 02  29999 14 0000 150 </t>
  </si>
  <si>
    <t xml:space="preserve">7 02  29999 14 0000 150 </t>
  </si>
  <si>
    <t xml:space="preserve">8 02  29999 14 0000 150 </t>
  </si>
  <si>
    <t>2 02 25555 14 0000 150</t>
  </si>
  <si>
    <t xml:space="preserve"> 2 02 10000 00 0000 150  </t>
  </si>
  <si>
    <t xml:space="preserve"> 2 02 20000 00 0000 150   </t>
  </si>
  <si>
    <t xml:space="preserve">2 02 19999 14 0000 150 </t>
  </si>
  <si>
    <t>2 02 45303 14 0000 150</t>
  </si>
  <si>
    <t xml:space="preserve">2 02 29999 14 0000 150 </t>
  </si>
  <si>
    <t>-</t>
  </si>
  <si>
    <t>1 01 00000 00 0000 000</t>
  </si>
  <si>
    <t>1 01 02000 01 0000 110</t>
  </si>
  <si>
    <t>Отчет об иполнении доходной части бюджета Шкотовского муниципального округа на 01 апреля  2025  года</t>
  </si>
  <si>
    <t>Исполнено на 01 апреля</t>
  </si>
  <si>
    <t>Первоначальный бюджет на 2025 год Решение №32-МПА от 24.12.2024</t>
  </si>
  <si>
    <t>Назначено с учетом внесенных изменений на 2025 год (март 2025)Решение №03-МПА от 25.03.2025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</si>
</sst>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.00000"/>
    <numFmt numFmtId="166" formatCode="#,##0.00000"/>
  </numFmts>
  <fonts count="19">
    <font>
      <sz val="10"/>
      <name val="Arial"/>
    </font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2" fontId="2" fillId="0" borderId="0" xfId="0" applyNumberFormat="1" applyFont="1"/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165" fontId="2" fillId="0" borderId="0" xfId="0" applyNumberFormat="1" applyFont="1"/>
    <xf numFmtId="0" fontId="7" fillId="0" borderId="0" xfId="0" applyFont="1"/>
    <xf numFmtId="0" fontId="3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2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3" fillId="0" borderId="0" xfId="0" applyNumberFormat="1" applyFont="1"/>
    <xf numFmtId="2" fontId="5" fillId="2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4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14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1"/>
  <sheetViews>
    <sheetView tabSelected="1" view="pageBreakPreview" topLeftCell="A41" zoomScale="60" zoomScaleNormal="68" workbookViewId="0">
      <selection activeCell="A5" sqref="A5:H5"/>
    </sheetView>
  </sheetViews>
  <sheetFormatPr defaultColWidth="9.140625" defaultRowHeight="14.25"/>
  <cols>
    <col min="1" max="1" width="29.28515625" style="1" customWidth="1"/>
    <col min="2" max="2" width="62.28515625" style="1" customWidth="1"/>
    <col min="3" max="3" width="30.28515625" style="1" bestFit="1" customWidth="1"/>
    <col min="4" max="4" width="34" style="4" bestFit="1" customWidth="1"/>
    <col min="5" max="5" width="25" style="60" customWidth="1"/>
    <col min="6" max="6" width="24.7109375" style="1" customWidth="1"/>
    <col min="7" max="7" width="19.140625" style="1" customWidth="1"/>
    <col min="8" max="8" width="19" style="1" customWidth="1"/>
    <col min="9" max="9" width="13.28515625" style="1" bestFit="1" customWidth="1"/>
    <col min="10" max="16384" width="9.140625" style="1"/>
  </cols>
  <sheetData>
    <row r="1" spans="1:9" ht="18.75">
      <c r="F1" s="109" t="s">
        <v>81</v>
      </c>
      <c r="G1" s="109"/>
      <c r="H1" s="109"/>
    </row>
    <row r="2" spans="1:9" ht="34.15" customHeight="1">
      <c r="F2" s="109" t="s">
        <v>80</v>
      </c>
      <c r="G2" s="109"/>
      <c r="H2" s="109"/>
    </row>
    <row r="3" spans="1:9" ht="18.75">
      <c r="F3" s="109" t="s">
        <v>90</v>
      </c>
      <c r="G3" s="109"/>
      <c r="H3" s="109"/>
    </row>
    <row r="4" spans="1:9" ht="18" customHeight="1">
      <c r="A4" s="5"/>
      <c r="B4" s="75"/>
      <c r="C4" s="75"/>
      <c r="D4" s="75"/>
      <c r="F4" s="109" t="s">
        <v>91</v>
      </c>
      <c r="G4" s="109"/>
      <c r="H4" s="109"/>
    </row>
    <row r="5" spans="1:9" ht="45.6" customHeight="1">
      <c r="A5" s="110" t="s">
        <v>208</v>
      </c>
      <c r="B5" s="110"/>
      <c r="C5" s="110"/>
      <c r="D5" s="110"/>
      <c r="E5" s="110"/>
      <c r="F5" s="110"/>
      <c r="G5" s="110"/>
      <c r="H5" s="110"/>
    </row>
    <row r="6" spans="1:9" ht="25.9" customHeight="1">
      <c r="A6" s="6"/>
      <c r="B6" s="6"/>
      <c r="C6" s="8"/>
      <c r="D6" s="9"/>
      <c r="H6" s="46" t="s">
        <v>168</v>
      </c>
    </row>
    <row r="7" spans="1:9" ht="113.25" customHeight="1">
      <c r="A7" s="65" t="s">
        <v>21</v>
      </c>
      <c r="B7" s="66" t="s">
        <v>10</v>
      </c>
      <c r="C7" s="64" t="s">
        <v>210</v>
      </c>
      <c r="D7" s="67" t="s">
        <v>211</v>
      </c>
      <c r="E7" s="68" t="s">
        <v>209</v>
      </c>
      <c r="F7" s="65" t="s">
        <v>67</v>
      </c>
      <c r="G7" s="65" t="s">
        <v>66</v>
      </c>
      <c r="H7" s="65" t="s">
        <v>65</v>
      </c>
    </row>
    <row r="8" spans="1:9" ht="16.899999999999999" customHeight="1">
      <c r="A8" s="80">
        <v>1</v>
      </c>
      <c r="B8" s="81">
        <v>2</v>
      </c>
      <c r="C8" s="81">
        <v>3</v>
      </c>
      <c r="D8" s="82">
        <v>4</v>
      </c>
      <c r="E8" s="83">
        <v>5</v>
      </c>
      <c r="F8" s="81">
        <v>6</v>
      </c>
      <c r="G8" s="81">
        <v>7</v>
      </c>
      <c r="H8" s="84">
        <v>8</v>
      </c>
    </row>
    <row r="9" spans="1:9" ht="31.15" customHeight="1">
      <c r="A9" s="10" t="s">
        <v>46</v>
      </c>
      <c r="B9" s="10" t="s">
        <v>22</v>
      </c>
      <c r="C9" s="89">
        <f>C10+C12+C14+C19+C22+C25+C30+C32+C35+C39+C46</f>
        <v>731550574</v>
      </c>
      <c r="D9" s="90">
        <f>D10+D12+D14++D19+D22+D25+D30+D32+D35+D39+D46</f>
        <v>798050574</v>
      </c>
      <c r="E9" s="90">
        <f>E10+E12+E14++E19+E22+E25+E30+E32+E35+E39+E46</f>
        <v>232876974.98999998</v>
      </c>
      <c r="F9" s="89">
        <f>D9-E9</f>
        <v>565173599.00999999</v>
      </c>
      <c r="G9" s="23">
        <f t="shared" ref="G9:G14" si="0">E9/C9*100</f>
        <v>31.833339111015448</v>
      </c>
      <c r="H9" s="23">
        <f>E9/D9*100</f>
        <v>29.180728963425317</v>
      </c>
      <c r="I9" s="17"/>
    </row>
    <row r="10" spans="1:9" s="3" customFormat="1" ht="25.15" customHeight="1">
      <c r="A10" s="11" t="s">
        <v>206</v>
      </c>
      <c r="B10" s="24" t="s">
        <v>34</v>
      </c>
      <c r="C10" s="91">
        <f>C11</f>
        <v>458685000</v>
      </c>
      <c r="D10" s="90">
        <f>D11</f>
        <v>458685000</v>
      </c>
      <c r="E10" s="90">
        <f>E11</f>
        <v>127732424.31999999</v>
      </c>
      <c r="F10" s="89">
        <f t="shared" ref="F10:F39" si="1">D10-E10</f>
        <v>330952575.68000001</v>
      </c>
      <c r="G10" s="23">
        <f t="shared" si="0"/>
        <v>27.847525931739646</v>
      </c>
      <c r="H10" s="23">
        <f>E10/D10*100</f>
        <v>27.847525931739646</v>
      </c>
      <c r="I10" s="47"/>
    </row>
    <row r="11" spans="1:9" ht="18.75">
      <c r="A11" s="12" t="s">
        <v>207</v>
      </c>
      <c r="B11" s="25" t="s">
        <v>0</v>
      </c>
      <c r="C11" s="92">
        <v>458685000</v>
      </c>
      <c r="D11" s="93">
        <v>458685000</v>
      </c>
      <c r="E11" s="93">
        <v>127732424.31999999</v>
      </c>
      <c r="F11" s="94">
        <f t="shared" si="1"/>
        <v>330952575.68000001</v>
      </c>
      <c r="G11" s="26">
        <f t="shared" si="0"/>
        <v>27.847525931739646</v>
      </c>
      <c r="H11" s="26">
        <f t="shared" ref="H11:H69" si="2">E11/D11*100</f>
        <v>27.847525931739646</v>
      </c>
      <c r="I11" s="17"/>
    </row>
    <row r="12" spans="1:9" s="3" customFormat="1" ht="18" customHeight="1">
      <c r="A12" s="11" t="s">
        <v>42</v>
      </c>
      <c r="B12" s="24" t="s">
        <v>69</v>
      </c>
      <c r="C12" s="91">
        <f>C13</f>
        <v>48666000</v>
      </c>
      <c r="D12" s="90">
        <f>D13</f>
        <v>48666000</v>
      </c>
      <c r="E12" s="90">
        <f>E13</f>
        <v>11010146.210000001</v>
      </c>
      <c r="F12" s="89">
        <f t="shared" si="1"/>
        <v>37655853.789999999</v>
      </c>
      <c r="G12" s="23">
        <f t="shared" si="0"/>
        <v>22.62389801915095</v>
      </c>
      <c r="H12" s="23">
        <f t="shared" si="2"/>
        <v>22.62389801915095</v>
      </c>
    </row>
    <row r="13" spans="1:9" ht="87.75" customHeight="1">
      <c r="A13" s="12" t="s">
        <v>43</v>
      </c>
      <c r="B13" s="25" t="s">
        <v>44</v>
      </c>
      <c r="C13" s="92">
        <v>48666000</v>
      </c>
      <c r="D13" s="93">
        <v>48666000</v>
      </c>
      <c r="E13" s="93">
        <v>11010146.210000001</v>
      </c>
      <c r="F13" s="94">
        <f t="shared" si="1"/>
        <v>37655853.789999999</v>
      </c>
      <c r="G13" s="26">
        <f t="shared" si="0"/>
        <v>22.62389801915095</v>
      </c>
      <c r="H13" s="26">
        <f t="shared" si="2"/>
        <v>22.62389801915095</v>
      </c>
    </row>
    <row r="14" spans="1:9" ht="28.15" customHeight="1">
      <c r="A14" s="11" t="s">
        <v>4</v>
      </c>
      <c r="B14" s="24" t="s">
        <v>35</v>
      </c>
      <c r="C14" s="90">
        <f>SUM(C15:C18)</f>
        <v>9145000</v>
      </c>
      <c r="D14" s="90">
        <f>SUM(D15:D18)</f>
        <v>9145000</v>
      </c>
      <c r="E14" s="90">
        <f>SUM(E15:E18)</f>
        <v>-4992681.67</v>
      </c>
      <c r="F14" s="89">
        <f t="shared" si="1"/>
        <v>14137681.67</v>
      </c>
      <c r="G14" s="23">
        <f t="shared" si="0"/>
        <v>-54.594660142154183</v>
      </c>
      <c r="H14" s="23">
        <f t="shared" si="2"/>
        <v>-54.594660142154183</v>
      </c>
    </row>
    <row r="15" spans="1:9" ht="37.5">
      <c r="A15" s="12" t="s">
        <v>72</v>
      </c>
      <c r="B15" s="25" t="s">
        <v>73</v>
      </c>
      <c r="C15" s="92">
        <v>1545000</v>
      </c>
      <c r="D15" s="93">
        <v>1545000</v>
      </c>
      <c r="E15" s="93">
        <v>536665.85</v>
      </c>
      <c r="F15" s="94">
        <f t="shared" si="1"/>
        <v>1008334.15</v>
      </c>
      <c r="G15" s="26">
        <v>0</v>
      </c>
      <c r="H15" s="26">
        <f t="shared" si="2"/>
        <v>34.735653721682844</v>
      </c>
    </row>
    <row r="16" spans="1:9" ht="37.5">
      <c r="A16" s="12" t="s">
        <v>20</v>
      </c>
      <c r="B16" s="25" t="s">
        <v>26</v>
      </c>
      <c r="C16" s="92">
        <v>0</v>
      </c>
      <c r="D16" s="93">
        <v>0</v>
      </c>
      <c r="E16" s="93">
        <v>0</v>
      </c>
      <c r="F16" s="94">
        <f t="shared" si="1"/>
        <v>0</v>
      </c>
      <c r="G16" s="26" t="s">
        <v>205</v>
      </c>
      <c r="H16" s="26" t="s">
        <v>205</v>
      </c>
    </row>
    <row r="17" spans="1:8" ht="18.75">
      <c r="A17" s="12" t="s">
        <v>19</v>
      </c>
      <c r="B17" s="25" t="s">
        <v>2</v>
      </c>
      <c r="C17" s="92">
        <v>3000000</v>
      </c>
      <c r="D17" s="93">
        <v>3000000</v>
      </c>
      <c r="E17" s="93">
        <v>-7359116.6200000001</v>
      </c>
      <c r="F17" s="94">
        <f t="shared" si="1"/>
        <v>10359116.620000001</v>
      </c>
      <c r="G17" s="26">
        <f t="shared" ref="G17:G25" si="3">E17/C17*100</f>
        <v>-245.30388733333334</v>
      </c>
      <c r="H17" s="26">
        <f t="shared" si="2"/>
        <v>-245.30388733333334</v>
      </c>
    </row>
    <row r="18" spans="1:8" ht="98.25" customHeight="1">
      <c r="A18" s="12" t="s">
        <v>30</v>
      </c>
      <c r="B18" s="25" t="s">
        <v>31</v>
      </c>
      <c r="C18" s="95">
        <v>4600000</v>
      </c>
      <c r="D18" s="93">
        <v>4600000</v>
      </c>
      <c r="E18" s="93">
        <v>1829769.1</v>
      </c>
      <c r="F18" s="94">
        <f t="shared" si="1"/>
        <v>2770230.9</v>
      </c>
      <c r="G18" s="26">
        <f t="shared" si="3"/>
        <v>39.777589130434791</v>
      </c>
      <c r="H18" s="26">
        <f t="shared" si="2"/>
        <v>39.777589130434791</v>
      </c>
    </row>
    <row r="19" spans="1:8" ht="28.5" customHeight="1">
      <c r="A19" s="71" t="s">
        <v>92</v>
      </c>
      <c r="B19" s="79" t="s">
        <v>93</v>
      </c>
      <c r="C19" s="96">
        <f>SUM(C20:C21)</f>
        <v>15695000</v>
      </c>
      <c r="D19" s="96">
        <f>SUM(D20:D21)</f>
        <v>15695000</v>
      </c>
      <c r="E19" s="96">
        <f>SUM(E20:E21)</f>
        <v>3966485.09</v>
      </c>
      <c r="F19" s="94">
        <f t="shared" si="1"/>
        <v>11728514.91</v>
      </c>
      <c r="G19" s="26">
        <f t="shared" si="3"/>
        <v>25.272284740363173</v>
      </c>
      <c r="H19" s="26">
        <f t="shared" si="2"/>
        <v>25.272284740363173</v>
      </c>
    </row>
    <row r="20" spans="1:8" ht="36.75" customHeight="1">
      <c r="A20" s="70" t="s">
        <v>94</v>
      </c>
      <c r="B20" s="77" t="s">
        <v>95</v>
      </c>
      <c r="C20" s="72">
        <v>5300000</v>
      </c>
      <c r="D20" s="93">
        <v>5300000</v>
      </c>
      <c r="E20" s="93">
        <v>991647.73</v>
      </c>
      <c r="F20" s="94">
        <f t="shared" si="1"/>
        <v>4308352.2699999996</v>
      </c>
      <c r="G20" s="26">
        <f t="shared" si="3"/>
        <v>18.710334528301885</v>
      </c>
      <c r="H20" s="26">
        <f t="shared" si="2"/>
        <v>18.710334528301885</v>
      </c>
    </row>
    <row r="21" spans="1:8" ht="40.5" customHeight="1">
      <c r="A21" s="70" t="s">
        <v>96</v>
      </c>
      <c r="B21" s="77" t="s">
        <v>88</v>
      </c>
      <c r="C21" s="72">
        <v>10395000</v>
      </c>
      <c r="D21" s="93">
        <v>10395000</v>
      </c>
      <c r="E21" s="93">
        <v>2974837.36</v>
      </c>
      <c r="F21" s="94">
        <f t="shared" si="1"/>
        <v>7420162.6400000006</v>
      </c>
      <c r="G21" s="26">
        <f t="shared" si="3"/>
        <v>28.61796402116402</v>
      </c>
      <c r="H21" s="26">
        <f t="shared" si="2"/>
        <v>28.61796402116402</v>
      </c>
    </row>
    <row r="22" spans="1:8" ht="25.15" customHeight="1">
      <c r="A22" s="11" t="s">
        <v>18</v>
      </c>
      <c r="B22" s="24" t="s">
        <v>36</v>
      </c>
      <c r="C22" s="96">
        <f>C23</f>
        <v>2500000</v>
      </c>
      <c r="D22" s="90">
        <f>D23+D24</f>
        <v>2500000</v>
      </c>
      <c r="E22" s="90">
        <f>E23+E24</f>
        <v>2159624.8199999998</v>
      </c>
      <c r="F22" s="89">
        <f t="shared" si="1"/>
        <v>340375.18000000017</v>
      </c>
      <c r="G22" s="23">
        <f t="shared" si="3"/>
        <v>86.384992799999992</v>
      </c>
      <c r="H22" s="23">
        <f t="shared" si="2"/>
        <v>86.384992799999992</v>
      </c>
    </row>
    <row r="23" spans="1:8" ht="88.15" customHeight="1">
      <c r="A23" s="12" t="s">
        <v>17</v>
      </c>
      <c r="B23" s="25" t="s">
        <v>27</v>
      </c>
      <c r="C23" s="95">
        <v>2500000</v>
      </c>
      <c r="D23" s="95">
        <v>2500000</v>
      </c>
      <c r="E23" s="95">
        <v>2159624.8199999998</v>
      </c>
      <c r="F23" s="94">
        <f t="shared" si="1"/>
        <v>340375.18000000017</v>
      </c>
      <c r="G23" s="26">
        <f t="shared" si="3"/>
        <v>86.384992799999992</v>
      </c>
      <c r="H23" s="26">
        <f t="shared" si="2"/>
        <v>86.384992799999992</v>
      </c>
    </row>
    <row r="24" spans="1:8" ht="40.5" customHeight="1">
      <c r="A24" s="12" t="s">
        <v>16</v>
      </c>
      <c r="B24" s="25" t="s">
        <v>5</v>
      </c>
      <c r="C24" s="95">
        <v>0</v>
      </c>
      <c r="D24" s="93">
        <v>0</v>
      </c>
      <c r="E24" s="93">
        <v>0</v>
      </c>
      <c r="F24" s="94">
        <f t="shared" si="1"/>
        <v>0</v>
      </c>
      <c r="G24" s="26" t="s">
        <v>205</v>
      </c>
      <c r="H24" s="26" t="s">
        <v>205</v>
      </c>
    </row>
    <row r="25" spans="1:8" ht="59.25" customHeight="1">
      <c r="A25" s="27" t="s">
        <v>8</v>
      </c>
      <c r="B25" s="28" t="s">
        <v>37</v>
      </c>
      <c r="C25" s="97">
        <f>C26+C27+C28+C29</f>
        <v>123500000</v>
      </c>
      <c r="D25" s="97">
        <f>D26+D27+D28+D29</f>
        <v>163500000</v>
      </c>
      <c r="E25" s="97">
        <f>E26+E27+E28+E29</f>
        <v>48995819.849999994</v>
      </c>
      <c r="F25" s="94">
        <f t="shared" si="1"/>
        <v>114504180.15000001</v>
      </c>
      <c r="G25" s="26">
        <f t="shared" si="3"/>
        <v>39.672728623481781</v>
      </c>
      <c r="H25" s="26">
        <f t="shared" si="2"/>
        <v>29.966862293577979</v>
      </c>
    </row>
    <row r="26" spans="1:8" ht="103.5" customHeight="1">
      <c r="A26" s="78" t="s">
        <v>97</v>
      </c>
      <c r="B26" s="76" t="s">
        <v>98</v>
      </c>
      <c r="C26" s="72">
        <v>75000000</v>
      </c>
      <c r="D26" s="98">
        <v>60000000</v>
      </c>
      <c r="E26" s="98">
        <v>22198210.629999999</v>
      </c>
      <c r="F26" s="94">
        <f t="shared" si="1"/>
        <v>37801789.370000005</v>
      </c>
      <c r="G26" s="26">
        <f t="shared" ref="G26:G43" si="4">E26/C26*100</f>
        <v>29.59761417333333</v>
      </c>
      <c r="H26" s="26">
        <f t="shared" si="2"/>
        <v>36.997017716666662</v>
      </c>
    </row>
    <row r="27" spans="1:8" ht="103.5" customHeight="1">
      <c r="A27" s="70" t="s">
        <v>99</v>
      </c>
      <c r="B27" s="73" t="s">
        <v>100</v>
      </c>
      <c r="C27" s="72">
        <v>30000000</v>
      </c>
      <c r="D27" s="92">
        <v>85000000</v>
      </c>
      <c r="E27" s="92">
        <v>22146191.23</v>
      </c>
      <c r="F27" s="94">
        <f t="shared" si="1"/>
        <v>62853808.769999996</v>
      </c>
      <c r="G27" s="26">
        <f t="shared" si="4"/>
        <v>73.820637433333332</v>
      </c>
      <c r="H27" s="26">
        <f t="shared" si="2"/>
        <v>26.054342623529415</v>
      </c>
    </row>
    <row r="28" spans="1:8" ht="59.25" customHeight="1">
      <c r="A28" s="70" t="s">
        <v>101</v>
      </c>
      <c r="B28" s="73" t="s">
        <v>102</v>
      </c>
      <c r="C28" s="72">
        <v>11500000</v>
      </c>
      <c r="D28" s="92">
        <v>11500000</v>
      </c>
      <c r="E28" s="92">
        <v>3002620.8</v>
      </c>
      <c r="F28" s="94">
        <f t="shared" si="1"/>
        <v>8497379.1999999993</v>
      </c>
      <c r="G28" s="26">
        <f t="shared" si="4"/>
        <v>26.10974608695652</v>
      </c>
      <c r="H28" s="26">
        <f t="shared" si="2"/>
        <v>26.10974608695652</v>
      </c>
    </row>
    <row r="29" spans="1:8" ht="100.5" customHeight="1">
      <c r="A29" s="70" t="s">
        <v>103</v>
      </c>
      <c r="B29" s="73" t="s">
        <v>104</v>
      </c>
      <c r="C29" s="72">
        <v>7000000</v>
      </c>
      <c r="D29" s="92">
        <v>7000000</v>
      </c>
      <c r="E29" s="92">
        <v>1648797.19</v>
      </c>
      <c r="F29" s="94">
        <f t="shared" si="1"/>
        <v>5351202.8100000005</v>
      </c>
      <c r="G29" s="26">
        <f t="shared" si="4"/>
        <v>23.55424557142857</v>
      </c>
      <c r="H29" s="26">
        <f t="shared" si="2"/>
        <v>23.55424557142857</v>
      </c>
    </row>
    <row r="30" spans="1:8" s="2" customFormat="1" ht="41.45" customHeight="1">
      <c r="A30" s="10" t="s">
        <v>78</v>
      </c>
      <c r="B30" s="24" t="s">
        <v>38</v>
      </c>
      <c r="C30" s="96">
        <f>C31</f>
        <v>500000</v>
      </c>
      <c r="D30" s="99">
        <f>D31</f>
        <v>500000</v>
      </c>
      <c r="E30" s="99">
        <f>E31</f>
        <v>142590.5</v>
      </c>
      <c r="F30" s="89">
        <f t="shared" si="1"/>
        <v>357409.5</v>
      </c>
      <c r="G30" s="23">
        <f t="shared" si="4"/>
        <v>28.5181</v>
      </c>
      <c r="H30" s="23">
        <f t="shared" si="2"/>
        <v>28.5181</v>
      </c>
    </row>
    <row r="31" spans="1:8" s="2" customFormat="1" ht="45.6" customHeight="1">
      <c r="A31" s="13" t="s">
        <v>77</v>
      </c>
      <c r="B31" s="25" t="s">
        <v>7</v>
      </c>
      <c r="C31" s="95">
        <v>500000</v>
      </c>
      <c r="D31" s="95">
        <v>500000</v>
      </c>
      <c r="E31" s="95">
        <v>142590.5</v>
      </c>
      <c r="F31" s="94">
        <f t="shared" si="1"/>
        <v>357409.5</v>
      </c>
      <c r="G31" s="26">
        <f t="shared" si="4"/>
        <v>28.5181</v>
      </c>
      <c r="H31" s="26">
        <f t="shared" si="2"/>
        <v>28.5181</v>
      </c>
    </row>
    <row r="32" spans="1:8" s="2" customFormat="1" ht="56.45" customHeight="1">
      <c r="A32" s="10" t="s">
        <v>79</v>
      </c>
      <c r="B32" s="7" t="s">
        <v>39</v>
      </c>
      <c r="C32" s="96">
        <f>SUM(C33:C34)</f>
        <v>2300000</v>
      </c>
      <c r="D32" s="99">
        <f>D33+D34</f>
        <v>2300000</v>
      </c>
      <c r="E32" s="99">
        <f>E33+E34</f>
        <v>1029426</v>
      </c>
      <c r="F32" s="89">
        <f t="shared" si="1"/>
        <v>1270574</v>
      </c>
      <c r="G32" s="23">
        <f t="shared" si="4"/>
        <v>44.757652173913044</v>
      </c>
      <c r="H32" s="23">
        <f t="shared" si="2"/>
        <v>44.757652173913044</v>
      </c>
    </row>
    <row r="33" spans="1:11" ht="63" customHeight="1">
      <c r="A33" s="12" t="s">
        <v>171</v>
      </c>
      <c r="B33" s="25" t="s">
        <v>23</v>
      </c>
      <c r="C33" s="95">
        <v>1800000</v>
      </c>
      <c r="D33" s="95">
        <v>1800000</v>
      </c>
      <c r="E33" s="95">
        <v>1029426</v>
      </c>
      <c r="F33" s="94">
        <f t="shared" si="1"/>
        <v>770574</v>
      </c>
      <c r="G33" s="26">
        <f t="shared" si="4"/>
        <v>57.190333333333335</v>
      </c>
      <c r="H33" s="26">
        <f t="shared" si="2"/>
        <v>57.190333333333335</v>
      </c>
    </row>
    <row r="34" spans="1:11" ht="62.25" customHeight="1">
      <c r="A34" s="12" t="s">
        <v>172</v>
      </c>
      <c r="B34" s="25" t="s">
        <v>49</v>
      </c>
      <c r="C34" s="95">
        <v>500000</v>
      </c>
      <c r="D34" s="95">
        <v>500000</v>
      </c>
      <c r="E34" s="95">
        <v>0</v>
      </c>
      <c r="F34" s="94">
        <f t="shared" si="1"/>
        <v>500000</v>
      </c>
      <c r="G34" s="26">
        <f t="shared" si="4"/>
        <v>0</v>
      </c>
      <c r="H34" s="26">
        <f t="shared" si="2"/>
        <v>0</v>
      </c>
    </row>
    <row r="35" spans="1:11" ht="63" customHeight="1">
      <c r="A35" s="11" t="s">
        <v>15</v>
      </c>
      <c r="B35" s="29" t="s">
        <v>40</v>
      </c>
      <c r="C35" s="91">
        <f>SUM(C36:C38)</f>
        <v>10000000</v>
      </c>
      <c r="D35" s="91">
        <f>SUM(D36:D38)</f>
        <v>24000000</v>
      </c>
      <c r="E35" s="91">
        <f>SUM(E36:E38)</f>
        <v>29215406.259999998</v>
      </c>
      <c r="F35" s="89">
        <f t="shared" si="1"/>
        <v>-5215406.2599999979</v>
      </c>
      <c r="G35" s="23">
        <f t="shared" si="4"/>
        <v>292.15406259999997</v>
      </c>
      <c r="H35" s="23">
        <f t="shared" si="2"/>
        <v>121.73085941666666</v>
      </c>
    </row>
    <row r="36" spans="1:11" ht="85.5" customHeight="1">
      <c r="A36" s="12" t="s">
        <v>173</v>
      </c>
      <c r="B36" s="76" t="s">
        <v>105</v>
      </c>
      <c r="C36" s="92">
        <v>5000000</v>
      </c>
      <c r="D36" s="92">
        <v>5000000</v>
      </c>
      <c r="E36" s="92">
        <v>0</v>
      </c>
      <c r="F36" s="94">
        <f t="shared" si="1"/>
        <v>5000000</v>
      </c>
      <c r="G36" s="26">
        <f t="shared" si="4"/>
        <v>0</v>
      </c>
      <c r="H36" s="26">
        <f t="shared" si="2"/>
        <v>0</v>
      </c>
    </row>
    <row r="37" spans="1:11" ht="82.9" customHeight="1">
      <c r="A37" s="12" t="s">
        <v>174</v>
      </c>
      <c r="B37" s="76" t="s">
        <v>106</v>
      </c>
      <c r="C37" s="95">
        <v>4000000</v>
      </c>
      <c r="D37" s="95">
        <v>18000000</v>
      </c>
      <c r="E37" s="95">
        <v>28540050.609999999</v>
      </c>
      <c r="F37" s="94">
        <f t="shared" si="1"/>
        <v>-10540050.609999999</v>
      </c>
      <c r="G37" s="26">
        <f t="shared" si="4"/>
        <v>713.50126524999996</v>
      </c>
      <c r="H37" s="26">
        <f t="shared" si="2"/>
        <v>158.55583672222221</v>
      </c>
      <c r="I37" s="1" t="s">
        <v>117</v>
      </c>
      <c r="K37" s="1" t="s">
        <v>45</v>
      </c>
    </row>
    <row r="38" spans="1:11" ht="82.9" customHeight="1">
      <c r="A38" s="12" t="s">
        <v>115</v>
      </c>
      <c r="B38" s="76" t="s">
        <v>116</v>
      </c>
      <c r="C38" s="95">
        <v>1000000</v>
      </c>
      <c r="D38" s="95">
        <v>1000000</v>
      </c>
      <c r="E38" s="95">
        <v>675355.65</v>
      </c>
      <c r="F38" s="94">
        <f t="shared" si="1"/>
        <v>324644.34999999998</v>
      </c>
      <c r="G38" s="26">
        <f t="shared" si="4"/>
        <v>67.535564999999991</v>
      </c>
      <c r="H38" s="26">
        <f t="shared" si="2"/>
        <v>67.535564999999991</v>
      </c>
    </row>
    <row r="39" spans="1:11" ht="52.9" customHeight="1">
      <c r="A39" s="11" t="s">
        <v>14</v>
      </c>
      <c r="B39" s="24" t="s">
        <v>41</v>
      </c>
      <c r="C39" s="96">
        <f>SUM(C41:C45)</f>
        <v>559574</v>
      </c>
      <c r="D39" s="96">
        <f>SUM(D41:D45)</f>
        <v>559574</v>
      </c>
      <c r="E39" s="96">
        <f>SUM(E41:E45)</f>
        <v>33370.239999999998</v>
      </c>
      <c r="F39" s="89">
        <f t="shared" si="1"/>
        <v>526203.76</v>
      </c>
      <c r="G39" s="23">
        <f t="shared" si="4"/>
        <v>5.9635079542652081</v>
      </c>
      <c r="H39" s="23">
        <f t="shared" si="2"/>
        <v>5.9635079542652081</v>
      </c>
    </row>
    <row r="40" spans="1:11" ht="72" hidden="1" customHeight="1">
      <c r="A40" s="30" t="s">
        <v>50</v>
      </c>
      <c r="B40" s="31" t="s">
        <v>51</v>
      </c>
      <c r="C40" s="95"/>
      <c r="D40" s="93">
        <v>0</v>
      </c>
      <c r="E40" s="93">
        <v>0</v>
      </c>
      <c r="F40" s="94">
        <f>E40-D40</f>
        <v>0</v>
      </c>
      <c r="G40" s="23" t="e">
        <f t="shared" si="4"/>
        <v>#DIV/0!</v>
      </c>
      <c r="H40" s="23" t="e">
        <f t="shared" si="2"/>
        <v>#DIV/0!</v>
      </c>
    </row>
    <row r="41" spans="1:11" ht="66.75" customHeight="1">
      <c r="A41" s="78" t="s">
        <v>107</v>
      </c>
      <c r="B41" s="76" t="s">
        <v>108</v>
      </c>
      <c r="C41" s="72">
        <v>19574</v>
      </c>
      <c r="D41" s="93">
        <v>19574</v>
      </c>
      <c r="E41" s="93">
        <v>1375.61</v>
      </c>
      <c r="F41" s="94">
        <f>E41-D41</f>
        <v>-18198.39</v>
      </c>
      <c r="G41" s="26">
        <f t="shared" si="4"/>
        <v>7.0277408807601915</v>
      </c>
      <c r="H41" s="26">
        <f t="shared" si="2"/>
        <v>7.0277408807601915</v>
      </c>
    </row>
    <row r="42" spans="1:11" ht="56.25" customHeight="1">
      <c r="A42" s="78" t="s">
        <v>109</v>
      </c>
      <c r="B42" s="76" t="s">
        <v>110</v>
      </c>
      <c r="C42" s="72">
        <v>40000</v>
      </c>
      <c r="D42" s="95">
        <v>40000</v>
      </c>
      <c r="E42" s="95">
        <v>6035.36</v>
      </c>
      <c r="F42" s="94">
        <f>E42-D42</f>
        <v>-33964.639999999999</v>
      </c>
      <c r="G42" s="26">
        <f t="shared" si="4"/>
        <v>15.088399999999998</v>
      </c>
      <c r="H42" s="26">
        <f t="shared" si="2"/>
        <v>15.088399999999998</v>
      </c>
    </row>
    <row r="43" spans="1:11" ht="66">
      <c r="A43" s="78" t="s">
        <v>175</v>
      </c>
      <c r="B43" s="76" t="s">
        <v>111</v>
      </c>
      <c r="C43" s="72">
        <v>400000</v>
      </c>
      <c r="D43" s="93">
        <v>400000</v>
      </c>
      <c r="E43" s="93">
        <v>22959.27</v>
      </c>
      <c r="F43" s="94">
        <f t="shared" ref="F43:F87" si="5">D43-E43</f>
        <v>377040.73</v>
      </c>
      <c r="G43" s="26">
        <f t="shared" si="4"/>
        <v>5.7398175</v>
      </c>
      <c r="H43" s="26">
        <f t="shared" si="2"/>
        <v>5.7398175</v>
      </c>
    </row>
    <row r="44" spans="1:11" ht="99">
      <c r="A44" s="78" t="s">
        <v>176</v>
      </c>
      <c r="B44" s="76" t="s">
        <v>112</v>
      </c>
      <c r="C44" s="72">
        <v>0</v>
      </c>
      <c r="D44" s="93">
        <v>0</v>
      </c>
      <c r="E44" s="93">
        <v>0</v>
      </c>
      <c r="F44" s="94">
        <f t="shared" si="5"/>
        <v>0</v>
      </c>
      <c r="G44" s="26" t="s">
        <v>205</v>
      </c>
      <c r="H44" s="26" t="s">
        <v>205</v>
      </c>
    </row>
    <row r="45" spans="1:11" s="60" customFormat="1" ht="43.9" customHeight="1">
      <c r="A45" s="78" t="s">
        <v>113</v>
      </c>
      <c r="B45" s="76" t="s">
        <v>114</v>
      </c>
      <c r="C45" s="72">
        <v>100000</v>
      </c>
      <c r="D45" s="100">
        <v>100000</v>
      </c>
      <c r="E45" s="100">
        <v>3000</v>
      </c>
      <c r="F45" s="101">
        <f t="shared" si="5"/>
        <v>97000</v>
      </c>
      <c r="G45" s="54">
        <v>0</v>
      </c>
      <c r="H45" s="26">
        <f t="shared" si="2"/>
        <v>3</v>
      </c>
    </row>
    <row r="46" spans="1:11" ht="43.5" customHeight="1">
      <c r="A46" s="32" t="s">
        <v>13</v>
      </c>
      <c r="B46" s="33" t="s">
        <v>6</v>
      </c>
      <c r="C46" s="90">
        <f>C47</f>
        <v>60000000</v>
      </c>
      <c r="D46" s="90">
        <f>D47</f>
        <v>72500000</v>
      </c>
      <c r="E46" s="90">
        <f>E47</f>
        <v>13584363.369999999</v>
      </c>
      <c r="F46" s="89">
        <f t="shared" si="5"/>
        <v>58915636.630000003</v>
      </c>
      <c r="G46" s="23">
        <f>E46/C46*100</f>
        <v>22.640605616666665</v>
      </c>
      <c r="H46" s="23">
        <f t="shared" si="2"/>
        <v>18.737052924137927</v>
      </c>
    </row>
    <row r="47" spans="1:11" ht="120.75" customHeight="1">
      <c r="A47" s="30" t="s">
        <v>177</v>
      </c>
      <c r="B47" s="34" t="s">
        <v>6</v>
      </c>
      <c r="C47" s="95">
        <v>60000000</v>
      </c>
      <c r="D47" s="95">
        <v>72500000</v>
      </c>
      <c r="E47" s="95">
        <v>13584363.369999999</v>
      </c>
      <c r="F47" s="94">
        <f t="shared" si="5"/>
        <v>58915636.630000003</v>
      </c>
      <c r="G47" s="26">
        <f>E47/C47*100</f>
        <v>22.640605616666665</v>
      </c>
      <c r="H47" s="26">
        <f t="shared" si="2"/>
        <v>18.737052924137927</v>
      </c>
    </row>
    <row r="48" spans="1:11" s="60" customFormat="1" ht="28.15" customHeight="1">
      <c r="A48" s="107" t="s">
        <v>12</v>
      </c>
      <c r="B48" s="108" t="s">
        <v>3</v>
      </c>
      <c r="C48" s="87">
        <f>C49+C116+C119</f>
        <v>717806221.71999991</v>
      </c>
      <c r="D48" s="87">
        <f>D49+D116+D119</f>
        <v>658922327.42999983</v>
      </c>
      <c r="E48" s="87">
        <f>E49+E116+E119</f>
        <v>172230986.96000001</v>
      </c>
      <c r="F48" s="87">
        <f t="shared" si="5"/>
        <v>486691340.46999979</v>
      </c>
      <c r="G48" s="104">
        <f>E48/C48*100</f>
        <v>23.994078310898711</v>
      </c>
      <c r="H48" s="104">
        <f t="shared" si="2"/>
        <v>26.138283647445054</v>
      </c>
    </row>
    <row r="49" spans="1:8" ht="54.75" customHeight="1">
      <c r="A49" s="35" t="s">
        <v>11</v>
      </c>
      <c r="B49" s="24" t="s">
        <v>9</v>
      </c>
      <c r="C49" s="87">
        <f>C50+C55+C88+C110</f>
        <v>717806221.71999991</v>
      </c>
      <c r="D49" s="87">
        <f>D50+D88+D110+D55</f>
        <v>658922327.42999983</v>
      </c>
      <c r="E49" s="87">
        <f>E50+E88+E110+E55</f>
        <v>172200986.96000001</v>
      </c>
      <c r="F49" s="87">
        <f t="shared" si="5"/>
        <v>486721340.46999979</v>
      </c>
      <c r="G49" s="23">
        <f>E49/C49*100</f>
        <v>23.989898909955638</v>
      </c>
      <c r="H49" s="23">
        <f t="shared" si="2"/>
        <v>26.133730758773488</v>
      </c>
    </row>
    <row r="50" spans="1:8" ht="45" customHeight="1">
      <c r="A50" s="35" t="s">
        <v>200</v>
      </c>
      <c r="B50" s="24" t="s">
        <v>25</v>
      </c>
      <c r="C50" s="87">
        <f>SUM(C52:C54)</f>
        <v>41260000</v>
      </c>
      <c r="D50" s="87">
        <f t="shared" ref="D50:E50" si="6">SUM(D52:D54)</f>
        <v>41260000</v>
      </c>
      <c r="E50" s="87">
        <f t="shared" si="6"/>
        <v>41260000</v>
      </c>
      <c r="F50" s="87">
        <f t="shared" si="5"/>
        <v>0</v>
      </c>
      <c r="G50" s="23">
        <v>0</v>
      </c>
      <c r="H50" s="23">
        <f t="shared" si="2"/>
        <v>100</v>
      </c>
    </row>
    <row r="51" spans="1:8" s="18" customFormat="1" ht="54.75" hidden="1" customHeight="1">
      <c r="A51" s="36" t="s">
        <v>52</v>
      </c>
      <c r="B51" s="25" t="s">
        <v>28</v>
      </c>
      <c r="C51" s="53"/>
      <c r="D51" s="50">
        <v>0</v>
      </c>
      <c r="E51" s="50">
        <v>0</v>
      </c>
      <c r="F51" s="86">
        <f t="shared" si="5"/>
        <v>0</v>
      </c>
      <c r="G51" s="23">
        <v>0</v>
      </c>
      <c r="H51" s="23" t="e">
        <f t="shared" si="2"/>
        <v>#DIV/0!</v>
      </c>
    </row>
    <row r="52" spans="1:8" s="18" customFormat="1" ht="54.75" customHeight="1">
      <c r="A52" s="36" t="s">
        <v>202</v>
      </c>
      <c r="B52" s="25" t="s">
        <v>189</v>
      </c>
      <c r="C52" s="106">
        <v>41260000</v>
      </c>
      <c r="D52" s="106">
        <v>41260000</v>
      </c>
      <c r="E52" s="106">
        <v>41260000</v>
      </c>
      <c r="F52" s="86">
        <f t="shared" si="5"/>
        <v>0</v>
      </c>
      <c r="G52" s="26">
        <v>0</v>
      </c>
      <c r="H52" s="26">
        <f t="shared" si="2"/>
        <v>100</v>
      </c>
    </row>
    <row r="53" spans="1:8" s="20" customFormat="1" ht="75">
      <c r="A53" s="37" t="s">
        <v>118</v>
      </c>
      <c r="B53" s="38" t="s">
        <v>170</v>
      </c>
      <c r="C53" s="86">
        <v>0</v>
      </c>
      <c r="D53" s="100">
        <v>0</v>
      </c>
      <c r="E53" s="100">
        <v>0</v>
      </c>
      <c r="F53" s="88">
        <f t="shared" si="5"/>
        <v>0</v>
      </c>
      <c r="G53" s="26">
        <v>0</v>
      </c>
      <c r="H53" s="26" t="s">
        <v>205</v>
      </c>
    </row>
    <row r="54" spans="1:8" s="20" customFormat="1" ht="34.5" customHeight="1">
      <c r="A54" s="36" t="s">
        <v>119</v>
      </c>
      <c r="B54" s="45" t="s">
        <v>169</v>
      </c>
      <c r="C54" s="86">
        <v>0</v>
      </c>
      <c r="D54" s="100">
        <v>0</v>
      </c>
      <c r="E54" s="100">
        <v>0</v>
      </c>
      <c r="F54" s="88">
        <f t="shared" si="5"/>
        <v>0</v>
      </c>
      <c r="G54" s="26">
        <v>0</v>
      </c>
      <c r="H54" s="26" t="s">
        <v>205</v>
      </c>
    </row>
    <row r="55" spans="1:8" s="19" customFormat="1" ht="52.15" customHeight="1">
      <c r="A55" s="39" t="s">
        <v>201</v>
      </c>
      <c r="B55" s="40" t="s">
        <v>47</v>
      </c>
      <c r="C55" s="87">
        <f>SUM(C56:C63)</f>
        <v>183794126.47999996</v>
      </c>
      <c r="D55" s="87">
        <f>SUM(D56:D63)</f>
        <v>172945165.95999998</v>
      </c>
      <c r="E55" s="87">
        <f>SUM(E56:E63)</f>
        <v>34928182.060000002</v>
      </c>
      <c r="F55" s="102">
        <f>D55-E55</f>
        <v>138016983.89999998</v>
      </c>
      <c r="G55" s="23">
        <f t="shared" ref="G55:G70" si="7">E55/C55*100</f>
        <v>19.003970762798453</v>
      </c>
      <c r="H55" s="23">
        <f t="shared" si="2"/>
        <v>20.196101964525823</v>
      </c>
    </row>
    <row r="56" spans="1:8" s="56" customFormat="1" ht="49.5">
      <c r="A56" s="45" t="s">
        <v>178</v>
      </c>
      <c r="B56" s="85" t="s">
        <v>179</v>
      </c>
      <c r="C56" s="86">
        <v>1610780.49</v>
      </c>
      <c r="D56" s="100">
        <v>1620939.76</v>
      </c>
      <c r="E56" s="100">
        <v>0</v>
      </c>
      <c r="F56" s="100">
        <f>D56-E56</f>
        <v>1620939.76</v>
      </c>
      <c r="G56" s="26">
        <f>E56/C56*100</f>
        <v>0</v>
      </c>
      <c r="H56" s="26">
        <f>E56/D56*100</f>
        <v>0</v>
      </c>
    </row>
    <row r="57" spans="1:8" s="56" customFormat="1" ht="150">
      <c r="A57" s="45" t="s">
        <v>180</v>
      </c>
      <c r="B57" s="52" t="s">
        <v>181</v>
      </c>
      <c r="C57" s="86">
        <v>7972200</v>
      </c>
      <c r="D57" s="100">
        <v>0</v>
      </c>
      <c r="E57" s="100">
        <v>0</v>
      </c>
      <c r="F57" s="100">
        <f>D57-E57</f>
        <v>0</v>
      </c>
      <c r="G57" s="26">
        <f>E57/C57*100</f>
        <v>0</v>
      </c>
      <c r="H57" s="26" t="s">
        <v>205</v>
      </c>
    </row>
    <row r="58" spans="1:8" s="56" customFormat="1" ht="150">
      <c r="A58" s="51" t="s">
        <v>180</v>
      </c>
      <c r="B58" s="52" t="s">
        <v>181</v>
      </c>
      <c r="C58" s="86">
        <v>13522200</v>
      </c>
      <c r="D58" s="100">
        <v>0</v>
      </c>
      <c r="E58" s="100">
        <v>0</v>
      </c>
      <c r="F58" s="100">
        <f t="shared" si="5"/>
        <v>0</v>
      </c>
      <c r="G58" s="26">
        <f t="shared" si="7"/>
        <v>0</v>
      </c>
      <c r="H58" s="26" t="s">
        <v>205</v>
      </c>
    </row>
    <row r="59" spans="1:8" s="56" customFormat="1" ht="78.75" customHeight="1">
      <c r="A59" s="51" t="s">
        <v>121</v>
      </c>
      <c r="B59" s="55" t="s">
        <v>156</v>
      </c>
      <c r="C59" s="100">
        <v>999589.32</v>
      </c>
      <c r="D59" s="100">
        <v>987546.07</v>
      </c>
      <c r="E59" s="100">
        <v>0</v>
      </c>
      <c r="F59" s="100">
        <f t="shared" si="5"/>
        <v>987546.07</v>
      </c>
      <c r="G59" s="54">
        <f t="shared" si="7"/>
        <v>0</v>
      </c>
      <c r="H59" s="26">
        <f t="shared" si="2"/>
        <v>0</v>
      </c>
    </row>
    <row r="60" spans="1:8" s="56" customFormat="1" ht="56.25">
      <c r="A60" s="51" t="s">
        <v>122</v>
      </c>
      <c r="B60" s="55" t="s">
        <v>157</v>
      </c>
      <c r="C60" s="100">
        <v>5247568.83</v>
      </c>
      <c r="D60" s="100">
        <v>4899869.42</v>
      </c>
      <c r="E60" s="100">
        <v>2041612.26</v>
      </c>
      <c r="F60" s="100">
        <f t="shared" si="5"/>
        <v>2858257.16</v>
      </c>
      <c r="G60" s="54">
        <f t="shared" si="7"/>
        <v>38.905869101291998</v>
      </c>
      <c r="H60" s="26">
        <f t="shared" si="2"/>
        <v>41.666666700681183</v>
      </c>
    </row>
    <row r="61" spans="1:8" s="59" customFormat="1" ht="107.25" customHeight="1">
      <c r="A61" s="57" t="s">
        <v>158</v>
      </c>
      <c r="B61" s="58" t="s">
        <v>159</v>
      </c>
      <c r="C61" s="100">
        <v>1786579.27</v>
      </c>
      <c r="D61" s="100">
        <v>117914.05</v>
      </c>
      <c r="E61" s="100">
        <v>0</v>
      </c>
      <c r="F61" s="100">
        <f>D61-E61</f>
        <v>117914.05</v>
      </c>
      <c r="G61" s="54">
        <f>E61/C61*100</f>
        <v>0</v>
      </c>
      <c r="H61" s="26">
        <f>E61/D61*100</f>
        <v>0</v>
      </c>
    </row>
    <row r="62" spans="1:8" s="59" customFormat="1" ht="107.25" customHeight="1">
      <c r="A62" s="57" t="s">
        <v>199</v>
      </c>
      <c r="B62" s="58" t="s">
        <v>182</v>
      </c>
      <c r="C62" s="100">
        <v>0</v>
      </c>
      <c r="D62" s="100">
        <v>5126688.09</v>
      </c>
      <c r="E62" s="100">
        <v>0</v>
      </c>
      <c r="F62" s="100">
        <f>D62-E62</f>
        <v>5126688.09</v>
      </c>
      <c r="G62" s="54" t="s">
        <v>205</v>
      </c>
      <c r="H62" s="26">
        <f>E62/D62*100</f>
        <v>0</v>
      </c>
    </row>
    <row r="63" spans="1:8" s="59" customFormat="1" ht="55.5" customHeight="1">
      <c r="A63" s="57"/>
      <c r="B63" s="103" t="s">
        <v>191</v>
      </c>
      <c r="C63" s="102">
        <f>SUM(C64:C87)</f>
        <v>152655208.56999996</v>
      </c>
      <c r="D63" s="102">
        <f t="shared" ref="D63:E63" si="8">SUM(D64:D87)</f>
        <v>160192208.56999996</v>
      </c>
      <c r="E63" s="102">
        <f t="shared" si="8"/>
        <v>32886569.800000001</v>
      </c>
      <c r="F63" s="102">
        <f>D63-E63</f>
        <v>127305638.76999997</v>
      </c>
      <c r="G63" s="104">
        <f>E63/C63*100</f>
        <v>21.543038136769425</v>
      </c>
      <c r="H63" s="23">
        <f>E63/D63*100</f>
        <v>20.529444030749723</v>
      </c>
    </row>
    <row r="64" spans="1:8" s="56" customFormat="1" ht="110.25" customHeight="1">
      <c r="A64" s="37" t="s">
        <v>120</v>
      </c>
      <c r="B64" s="58" t="s">
        <v>160</v>
      </c>
      <c r="C64" s="100">
        <v>9552000</v>
      </c>
      <c r="D64" s="100">
        <v>9552000</v>
      </c>
      <c r="E64" s="100">
        <v>1748060</v>
      </c>
      <c r="F64" s="100">
        <f>D64-E64</f>
        <v>7803940</v>
      </c>
      <c r="G64" s="54">
        <f>E64/C64*100</f>
        <v>18.300460636515915</v>
      </c>
      <c r="H64" s="26">
        <f>E64/D64*100</f>
        <v>18.300460636515915</v>
      </c>
    </row>
    <row r="65" spans="1:8" s="56" customFormat="1" ht="110.25" customHeight="1">
      <c r="A65" s="37" t="s">
        <v>120</v>
      </c>
      <c r="B65" s="58" t="s">
        <v>183</v>
      </c>
      <c r="C65" s="100">
        <v>108000000</v>
      </c>
      <c r="D65" s="100">
        <v>108000000</v>
      </c>
      <c r="E65" s="100">
        <v>31138509.800000001</v>
      </c>
      <c r="F65" s="100">
        <f t="shared" si="5"/>
        <v>76861490.200000003</v>
      </c>
      <c r="G65" s="54">
        <f t="shared" si="7"/>
        <v>28.831953518518521</v>
      </c>
      <c r="H65" s="26">
        <f t="shared" si="2"/>
        <v>28.831953518518521</v>
      </c>
    </row>
    <row r="66" spans="1:8" s="20" customFormat="1" ht="93.75">
      <c r="A66" s="37" t="s">
        <v>120</v>
      </c>
      <c r="B66" s="38" t="s">
        <v>124</v>
      </c>
      <c r="C66" s="100">
        <v>0</v>
      </c>
      <c r="D66" s="100">
        <v>0</v>
      </c>
      <c r="E66" s="100">
        <v>0</v>
      </c>
      <c r="F66" s="100">
        <f>D66-E66</f>
        <v>0</v>
      </c>
      <c r="G66" s="26" t="s">
        <v>205</v>
      </c>
      <c r="H66" s="26" t="s">
        <v>205</v>
      </c>
    </row>
    <row r="67" spans="1:8" s="56" customFormat="1" ht="108" customHeight="1">
      <c r="A67" s="51" t="s">
        <v>204</v>
      </c>
      <c r="B67" s="55" t="s">
        <v>125</v>
      </c>
      <c r="C67" s="100">
        <v>0</v>
      </c>
      <c r="D67" s="100">
        <v>0</v>
      </c>
      <c r="E67" s="100">
        <v>0</v>
      </c>
      <c r="F67" s="100">
        <f t="shared" si="5"/>
        <v>0</v>
      </c>
      <c r="G67" s="54" t="s">
        <v>205</v>
      </c>
      <c r="H67" s="26" t="s">
        <v>205</v>
      </c>
    </row>
    <row r="68" spans="1:8" s="19" customFormat="1" ht="112.9" hidden="1" customHeight="1">
      <c r="A68" s="37" t="s">
        <v>53</v>
      </c>
      <c r="B68" s="41" t="s">
        <v>70</v>
      </c>
      <c r="C68" s="53">
        <v>0</v>
      </c>
      <c r="D68" s="50">
        <v>0</v>
      </c>
      <c r="E68" s="50">
        <v>0</v>
      </c>
      <c r="F68" s="49">
        <f t="shared" si="5"/>
        <v>0</v>
      </c>
      <c r="G68" s="26" t="e">
        <f t="shared" si="7"/>
        <v>#DIV/0!</v>
      </c>
      <c r="H68" s="26" t="e">
        <f t="shared" si="2"/>
        <v>#DIV/0!</v>
      </c>
    </row>
    <row r="69" spans="1:8" s="59" customFormat="1" ht="114.75" hidden="1" customHeight="1">
      <c r="A69" s="51" t="s">
        <v>54</v>
      </c>
      <c r="B69" s="52" t="s">
        <v>82</v>
      </c>
      <c r="C69" s="53">
        <v>0</v>
      </c>
      <c r="D69" s="50">
        <v>0</v>
      </c>
      <c r="E69" s="50">
        <v>0</v>
      </c>
      <c r="F69" s="49">
        <f t="shared" si="5"/>
        <v>0</v>
      </c>
      <c r="G69" s="54" t="e">
        <f t="shared" si="7"/>
        <v>#DIV/0!</v>
      </c>
      <c r="H69" s="26" t="e">
        <f t="shared" si="2"/>
        <v>#DIV/0!</v>
      </c>
    </row>
    <row r="70" spans="1:8" s="59" customFormat="1" ht="99" hidden="1" customHeight="1">
      <c r="A70" s="51" t="s">
        <v>55</v>
      </c>
      <c r="B70" s="52" t="s">
        <v>83</v>
      </c>
      <c r="C70" s="53">
        <v>0</v>
      </c>
      <c r="D70" s="50">
        <v>0</v>
      </c>
      <c r="E70" s="50">
        <v>0</v>
      </c>
      <c r="F70" s="49">
        <f t="shared" si="5"/>
        <v>0</v>
      </c>
      <c r="G70" s="54" t="e">
        <f t="shared" si="7"/>
        <v>#DIV/0!</v>
      </c>
      <c r="H70" s="26" t="e">
        <f t="shared" ref="H70:H120" si="9">E70/D70*100</f>
        <v>#DIV/0!</v>
      </c>
    </row>
    <row r="71" spans="1:8" s="20" customFormat="1" ht="42.75" hidden="1" customHeight="1">
      <c r="A71" s="37" t="s">
        <v>53</v>
      </c>
      <c r="B71" s="41" t="s">
        <v>63</v>
      </c>
      <c r="C71" s="53">
        <v>0</v>
      </c>
      <c r="D71" s="50">
        <v>0</v>
      </c>
      <c r="E71" s="50">
        <v>0</v>
      </c>
      <c r="F71" s="49">
        <f t="shared" si="5"/>
        <v>0</v>
      </c>
      <c r="G71" s="26">
        <v>0</v>
      </c>
      <c r="H71" s="26" t="e">
        <f t="shared" si="9"/>
        <v>#DIV/0!</v>
      </c>
    </row>
    <row r="72" spans="1:8" s="20" customFormat="1" ht="99.75" customHeight="1">
      <c r="A72" s="37" t="s">
        <v>120</v>
      </c>
      <c r="B72" s="41" t="s">
        <v>161</v>
      </c>
      <c r="C72" s="100">
        <v>0</v>
      </c>
      <c r="D72" s="100">
        <v>3000000</v>
      </c>
      <c r="E72" s="100">
        <v>0</v>
      </c>
      <c r="F72" s="100">
        <f t="shared" si="5"/>
        <v>3000000</v>
      </c>
      <c r="G72" s="26" t="s">
        <v>205</v>
      </c>
      <c r="H72" s="26">
        <f t="shared" si="9"/>
        <v>0</v>
      </c>
    </row>
    <row r="73" spans="1:8" s="20" customFormat="1" ht="99.75" customHeight="1">
      <c r="A73" s="37" t="s">
        <v>120</v>
      </c>
      <c r="B73" s="41" t="s">
        <v>162</v>
      </c>
      <c r="C73" s="100">
        <v>0</v>
      </c>
      <c r="D73" s="100">
        <v>6000000</v>
      </c>
      <c r="E73" s="100">
        <v>0</v>
      </c>
      <c r="F73" s="100">
        <f>D73-E73</f>
        <v>6000000</v>
      </c>
      <c r="G73" s="26" t="s">
        <v>205</v>
      </c>
      <c r="H73" s="26">
        <f>E73/D73*100</f>
        <v>0</v>
      </c>
    </row>
    <row r="74" spans="1:8" s="20" customFormat="1" ht="99.75" customHeight="1">
      <c r="A74" s="37" t="s">
        <v>120</v>
      </c>
      <c r="B74" s="41" t="s">
        <v>190</v>
      </c>
      <c r="C74" s="100">
        <v>1463000</v>
      </c>
      <c r="D74" s="100">
        <v>0</v>
      </c>
      <c r="E74" s="100">
        <v>0</v>
      </c>
      <c r="F74" s="100">
        <f>D74-E74</f>
        <v>0</v>
      </c>
      <c r="G74" s="26">
        <f>E74/C74*100</f>
        <v>0</v>
      </c>
      <c r="H74" s="26" t="s">
        <v>205</v>
      </c>
    </row>
    <row r="75" spans="1:8" s="20" customFormat="1" ht="99.75" customHeight="1">
      <c r="A75" s="37" t="s">
        <v>123</v>
      </c>
      <c r="B75" s="41" t="s">
        <v>84</v>
      </c>
      <c r="C75" s="100">
        <v>276214.83</v>
      </c>
      <c r="D75" s="100">
        <v>276214.83</v>
      </c>
      <c r="E75" s="100">
        <v>0</v>
      </c>
      <c r="F75" s="100">
        <f t="shared" si="5"/>
        <v>276214.83</v>
      </c>
      <c r="G75" s="26">
        <f t="shared" ref="G75:G84" si="10">E75/C75*100</f>
        <v>0</v>
      </c>
      <c r="H75" s="26">
        <f t="shared" si="9"/>
        <v>0</v>
      </c>
    </row>
    <row r="76" spans="1:8" s="20" customFormat="1" ht="94.5" hidden="1" customHeight="1">
      <c r="A76" s="37" t="s">
        <v>193</v>
      </c>
      <c r="B76" s="41" t="s">
        <v>61</v>
      </c>
      <c r="C76" s="100"/>
      <c r="D76" s="100">
        <v>0</v>
      </c>
      <c r="E76" s="100">
        <v>0</v>
      </c>
      <c r="F76" s="100">
        <f t="shared" si="5"/>
        <v>0</v>
      </c>
      <c r="G76" s="26" t="e">
        <f t="shared" si="10"/>
        <v>#DIV/0!</v>
      </c>
      <c r="H76" s="26" t="e">
        <f t="shared" si="9"/>
        <v>#DIV/0!</v>
      </c>
    </row>
    <row r="77" spans="1:8" s="20" customFormat="1" ht="110.25" hidden="1" customHeight="1">
      <c r="A77" s="37" t="s">
        <v>194</v>
      </c>
      <c r="B77" s="38" t="s">
        <v>58</v>
      </c>
      <c r="C77" s="100">
        <v>0</v>
      </c>
      <c r="D77" s="100">
        <v>0</v>
      </c>
      <c r="E77" s="100">
        <v>0</v>
      </c>
      <c r="F77" s="100">
        <f t="shared" si="5"/>
        <v>0</v>
      </c>
      <c r="G77" s="26" t="e">
        <f t="shared" si="10"/>
        <v>#DIV/0!</v>
      </c>
      <c r="H77" s="26" t="e">
        <f t="shared" si="9"/>
        <v>#DIV/0!</v>
      </c>
    </row>
    <row r="78" spans="1:8" s="20" customFormat="1" ht="75" hidden="1" customHeight="1">
      <c r="A78" s="37" t="s">
        <v>195</v>
      </c>
      <c r="B78" s="38" t="s">
        <v>56</v>
      </c>
      <c r="C78" s="100">
        <v>0</v>
      </c>
      <c r="D78" s="100">
        <v>0</v>
      </c>
      <c r="E78" s="100">
        <v>0</v>
      </c>
      <c r="F78" s="100">
        <f t="shared" si="5"/>
        <v>0</v>
      </c>
      <c r="G78" s="26" t="e">
        <f t="shared" si="10"/>
        <v>#DIV/0!</v>
      </c>
      <c r="H78" s="26" t="e">
        <f t="shared" si="9"/>
        <v>#DIV/0!</v>
      </c>
    </row>
    <row r="79" spans="1:8" s="20" customFormat="1" ht="101.25" hidden="1" customHeight="1">
      <c r="A79" s="37" t="s">
        <v>196</v>
      </c>
      <c r="B79" s="38" t="s">
        <v>48</v>
      </c>
      <c r="C79" s="100">
        <v>0</v>
      </c>
      <c r="D79" s="100">
        <v>0</v>
      </c>
      <c r="E79" s="100">
        <v>0</v>
      </c>
      <c r="F79" s="100">
        <f t="shared" si="5"/>
        <v>0</v>
      </c>
      <c r="G79" s="26" t="e">
        <f t="shared" si="10"/>
        <v>#DIV/0!</v>
      </c>
      <c r="H79" s="26" t="e">
        <f t="shared" si="9"/>
        <v>#DIV/0!</v>
      </c>
    </row>
    <row r="80" spans="1:8" s="20" customFormat="1" ht="92.25" hidden="1" customHeight="1">
      <c r="A80" s="37" t="s">
        <v>197</v>
      </c>
      <c r="B80" s="38" t="s">
        <v>60</v>
      </c>
      <c r="C80" s="100"/>
      <c r="D80" s="100">
        <v>0</v>
      </c>
      <c r="E80" s="100">
        <v>0</v>
      </c>
      <c r="F80" s="100">
        <f t="shared" si="5"/>
        <v>0</v>
      </c>
      <c r="G80" s="26" t="e">
        <f t="shared" si="10"/>
        <v>#DIV/0!</v>
      </c>
      <c r="H80" s="26" t="e">
        <f t="shared" si="9"/>
        <v>#DIV/0!</v>
      </c>
    </row>
    <row r="81" spans="1:8" s="56" customFormat="1" ht="92.25" hidden="1" customHeight="1">
      <c r="A81" s="37" t="s">
        <v>198</v>
      </c>
      <c r="B81" s="55" t="s">
        <v>76</v>
      </c>
      <c r="C81" s="100">
        <v>0</v>
      </c>
      <c r="D81" s="100">
        <v>0</v>
      </c>
      <c r="E81" s="100">
        <v>0</v>
      </c>
      <c r="F81" s="100">
        <f t="shared" si="5"/>
        <v>0</v>
      </c>
      <c r="G81" s="26" t="e">
        <f t="shared" si="10"/>
        <v>#DIV/0!</v>
      </c>
      <c r="H81" s="26" t="e">
        <f t="shared" si="9"/>
        <v>#DIV/0!</v>
      </c>
    </row>
    <row r="82" spans="1:8" s="56" customFormat="1" ht="92.25" customHeight="1">
      <c r="A82" s="37" t="s">
        <v>123</v>
      </c>
      <c r="B82" s="55" t="s">
        <v>186</v>
      </c>
      <c r="C82" s="100">
        <v>12600000</v>
      </c>
      <c r="D82" s="100">
        <v>12600000</v>
      </c>
      <c r="E82" s="100">
        <v>0</v>
      </c>
      <c r="F82" s="100">
        <f t="shared" si="5"/>
        <v>12600000</v>
      </c>
      <c r="G82" s="26">
        <f t="shared" si="10"/>
        <v>0</v>
      </c>
      <c r="H82" s="26">
        <f t="shared" si="9"/>
        <v>0</v>
      </c>
    </row>
    <row r="83" spans="1:8" s="56" customFormat="1" ht="92.25" customHeight="1">
      <c r="A83" s="37" t="s">
        <v>123</v>
      </c>
      <c r="B83" s="55" t="s">
        <v>185</v>
      </c>
      <c r="C83" s="100">
        <v>10000000</v>
      </c>
      <c r="D83" s="100">
        <v>10000000</v>
      </c>
      <c r="E83" s="100">
        <v>0</v>
      </c>
      <c r="F83" s="100">
        <f t="shared" si="5"/>
        <v>10000000</v>
      </c>
      <c r="G83" s="26">
        <f t="shared" si="10"/>
        <v>0</v>
      </c>
      <c r="H83" s="26">
        <f t="shared" si="9"/>
        <v>0</v>
      </c>
    </row>
    <row r="84" spans="1:8" s="56" customFormat="1" ht="92.25" customHeight="1">
      <c r="A84" s="37" t="s">
        <v>123</v>
      </c>
      <c r="B84" s="55" t="s">
        <v>184</v>
      </c>
      <c r="C84" s="100">
        <v>7060533.6900000004</v>
      </c>
      <c r="D84" s="100">
        <v>7060533.6900000004</v>
      </c>
      <c r="E84" s="100">
        <v>0</v>
      </c>
      <c r="F84" s="100">
        <f t="shared" si="5"/>
        <v>7060533.6900000004</v>
      </c>
      <c r="G84" s="26">
        <f t="shared" si="10"/>
        <v>0</v>
      </c>
      <c r="H84" s="26">
        <f t="shared" si="9"/>
        <v>0</v>
      </c>
    </row>
    <row r="85" spans="1:8" s="56" customFormat="1" ht="93" customHeight="1">
      <c r="A85" s="51" t="s">
        <v>123</v>
      </c>
      <c r="B85" s="55" t="s">
        <v>57</v>
      </c>
      <c r="C85" s="100">
        <v>1584438.39</v>
      </c>
      <c r="D85" s="100">
        <v>1584438.39</v>
      </c>
      <c r="E85" s="100">
        <v>0</v>
      </c>
      <c r="F85" s="100">
        <f t="shared" si="5"/>
        <v>1584438.39</v>
      </c>
      <c r="G85" s="26">
        <f>E85/C85*100</f>
        <v>0</v>
      </c>
      <c r="H85" s="26">
        <f t="shared" si="9"/>
        <v>0</v>
      </c>
    </row>
    <row r="86" spans="1:8" s="20" customFormat="1" ht="75">
      <c r="A86" s="37" t="s">
        <v>123</v>
      </c>
      <c r="B86" s="38" t="s">
        <v>85</v>
      </c>
      <c r="C86" s="100">
        <v>168005</v>
      </c>
      <c r="D86" s="100">
        <v>168005</v>
      </c>
      <c r="E86" s="100">
        <v>0</v>
      </c>
      <c r="F86" s="100">
        <f t="shared" si="5"/>
        <v>168005</v>
      </c>
      <c r="G86" s="26">
        <f>E86/C86*100</f>
        <v>0</v>
      </c>
      <c r="H86" s="26">
        <f t="shared" si="9"/>
        <v>0</v>
      </c>
    </row>
    <row r="87" spans="1:8" s="20" customFormat="1" ht="56.25">
      <c r="A87" s="37" t="s">
        <v>123</v>
      </c>
      <c r="B87" s="41" t="s">
        <v>126</v>
      </c>
      <c r="C87" s="100">
        <v>1951016.66</v>
      </c>
      <c r="D87" s="100">
        <v>1951016.66</v>
      </c>
      <c r="E87" s="100">
        <v>0</v>
      </c>
      <c r="F87" s="100">
        <f t="shared" si="5"/>
        <v>1951016.66</v>
      </c>
      <c r="G87" s="26">
        <f>E87/C87*100</f>
        <v>0</v>
      </c>
      <c r="H87" s="26">
        <f t="shared" si="9"/>
        <v>0</v>
      </c>
    </row>
    <row r="88" spans="1:8" s="21" customFormat="1" ht="46.9" customHeight="1">
      <c r="A88" s="39" t="s">
        <v>89</v>
      </c>
      <c r="B88" s="42" t="s">
        <v>24</v>
      </c>
      <c r="C88" s="102">
        <f>SUM(C89:C109)</f>
        <v>467046138.44</v>
      </c>
      <c r="D88" s="102">
        <f>SUM(D89:D109)</f>
        <v>411779801.50999993</v>
      </c>
      <c r="E88" s="102">
        <f>SUM(E89:E109)</f>
        <v>88358972.24000001</v>
      </c>
      <c r="F88" s="102">
        <f>D88-E88</f>
        <v>323420829.26999992</v>
      </c>
      <c r="G88" s="23">
        <f>E88/C88*100</f>
        <v>18.918681682099212</v>
      </c>
      <c r="H88" s="23">
        <f t="shared" si="9"/>
        <v>21.457820882905605</v>
      </c>
    </row>
    <row r="89" spans="1:8" s="63" customFormat="1" ht="93.75">
      <c r="A89" s="51" t="s">
        <v>127</v>
      </c>
      <c r="B89" s="61" t="s">
        <v>128</v>
      </c>
      <c r="C89" s="100">
        <v>2607137</v>
      </c>
      <c r="D89" s="100">
        <v>2610290</v>
      </c>
      <c r="E89" s="100">
        <v>407730</v>
      </c>
      <c r="F89" s="100">
        <f>D89-E89</f>
        <v>2202560</v>
      </c>
      <c r="G89" s="54">
        <f>E89/C89*100</f>
        <v>15.638994038287976</v>
      </c>
      <c r="H89" s="26">
        <f t="shared" si="9"/>
        <v>15.620103513402725</v>
      </c>
    </row>
    <row r="90" spans="1:8" s="21" customFormat="1" ht="131.25">
      <c r="A90" s="37" t="s">
        <v>127</v>
      </c>
      <c r="B90" s="43" t="s">
        <v>129</v>
      </c>
      <c r="C90" s="100">
        <v>12186714.529999999</v>
      </c>
      <c r="D90" s="100">
        <v>12216881.960000001</v>
      </c>
      <c r="E90" s="100">
        <v>2064955.48</v>
      </c>
      <c r="F90" s="100">
        <f t="shared" ref="F90:F112" si="11">D90-E90</f>
        <v>10151926.48</v>
      </c>
      <c r="G90" s="26">
        <v>0</v>
      </c>
      <c r="H90" s="26">
        <f t="shared" si="9"/>
        <v>16.902475498748291</v>
      </c>
    </row>
    <row r="91" spans="1:8" s="63" customFormat="1" ht="131.25">
      <c r="A91" s="51" t="s">
        <v>127</v>
      </c>
      <c r="B91" s="61" t="s">
        <v>130</v>
      </c>
      <c r="C91" s="100">
        <v>7281950</v>
      </c>
      <c r="D91" s="100">
        <v>7281950</v>
      </c>
      <c r="E91" s="100">
        <v>1822123</v>
      </c>
      <c r="F91" s="100">
        <f t="shared" si="11"/>
        <v>5459827</v>
      </c>
      <c r="G91" s="54">
        <f>E91/C91*100</f>
        <v>25.022459643364758</v>
      </c>
      <c r="H91" s="26">
        <f t="shared" si="9"/>
        <v>25.022459643364758</v>
      </c>
    </row>
    <row r="92" spans="1:8" s="63" customFormat="1" ht="168.75">
      <c r="A92" s="51" t="s">
        <v>131</v>
      </c>
      <c r="B92" s="61" t="s">
        <v>132</v>
      </c>
      <c r="C92" s="100">
        <v>275106393</v>
      </c>
      <c r="D92" s="100">
        <v>264700974</v>
      </c>
      <c r="E92" s="100">
        <v>59362039</v>
      </c>
      <c r="F92" s="100">
        <f t="shared" si="11"/>
        <v>205338935</v>
      </c>
      <c r="G92" s="54">
        <v>0</v>
      </c>
      <c r="H92" s="26">
        <f t="shared" si="9"/>
        <v>22.42607501701146</v>
      </c>
    </row>
    <row r="93" spans="1:8" s="60" customFormat="1" ht="93.75">
      <c r="A93" s="51" t="s">
        <v>127</v>
      </c>
      <c r="B93" s="55" t="s">
        <v>133</v>
      </c>
      <c r="C93" s="100">
        <v>1219463</v>
      </c>
      <c r="D93" s="100">
        <v>1220949</v>
      </c>
      <c r="E93" s="100">
        <v>192945</v>
      </c>
      <c r="F93" s="100">
        <f t="shared" si="11"/>
        <v>1028004</v>
      </c>
      <c r="G93" s="54">
        <f t="shared" ref="G93:G107" si="12">E93/C93*100</f>
        <v>15.822128264654195</v>
      </c>
      <c r="H93" s="26">
        <f t="shared" si="9"/>
        <v>15.802871373005752</v>
      </c>
    </row>
    <row r="94" spans="1:8" s="22" customFormat="1" ht="131.25">
      <c r="A94" s="37" t="s">
        <v>127</v>
      </c>
      <c r="B94" s="61" t="s">
        <v>134</v>
      </c>
      <c r="C94" s="100">
        <v>85704345</v>
      </c>
      <c r="D94" s="100">
        <v>81374208</v>
      </c>
      <c r="E94" s="100">
        <v>18208345</v>
      </c>
      <c r="F94" s="100">
        <f t="shared" si="11"/>
        <v>63165863</v>
      </c>
      <c r="G94" s="26">
        <f t="shared" si="12"/>
        <v>21.245533117369952</v>
      </c>
      <c r="H94" s="26">
        <f t="shared" si="9"/>
        <v>22.376064170111494</v>
      </c>
    </row>
    <row r="95" spans="1:8" s="60" customFormat="1" ht="93.75">
      <c r="A95" s="51" t="s">
        <v>127</v>
      </c>
      <c r="B95" s="55" t="s">
        <v>135</v>
      </c>
      <c r="C95" s="100">
        <v>2898087.15</v>
      </c>
      <c r="D95" s="100">
        <v>2898087.15</v>
      </c>
      <c r="E95" s="100">
        <v>73399.399999999994</v>
      </c>
      <c r="F95" s="100">
        <f t="shared" si="11"/>
        <v>2824687.75</v>
      </c>
      <c r="G95" s="54">
        <f t="shared" si="12"/>
        <v>2.5326843604409897</v>
      </c>
      <c r="H95" s="26">
        <f t="shared" si="9"/>
        <v>2.5326843604409897</v>
      </c>
    </row>
    <row r="96" spans="1:8" s="60" customFormat="1" ht="131.25">
      <c r="A96" s="51" t="s">
        <v>127</v>
      </c>
      <c r="B96" s="55" t="s">
        <v>136</v>
      </c>
      <c r="C96" s="100">
        <v>2480000</v>
      </c>
      <c r="D96" s="100">
        <v>2480000</v>
      </c>
      <c r="E96" s="100">
        <v>160000</v>
      </c>
      <c r="F96" s="100">
        <f t="shared" si="11"/>
        <v>2320000</v>
      </c>
      <c r="G96" s="54">
        <f t="shared" si="12"/>
        <v>6.4516129032258061</v>
      </c>
      <c r="H96" s="26">
        <f t="shared" si="9"/>
        <v>6.4516129032258061</v>
      </c>
    </row>
    <row r="97" spans="1:8" s="60" customFormat="1" ht="89.25" customHeight="1">
      <c r="A97" s="51" t="s">
        <v>127</v>
      </c>
      <c r="B97" s="61" t="s">
        <v>137</v>
      </c>
      <c r="C97" s="100">
        <v>5372.86</v>
      </c>
      <c r="D97" s="100">
        <v>5398.7</v>
      </c>
      <c r="E97" s="100">
        <v>0</v>
      </c>
      <c r="F97" s="100">
        <f t="shared" si="11"/>
        <v>5398.7</v>
      </c>
      <c r="G97" s="54">
        <f t="shared" si="12"/>
        <v>0</v>
      </c>
      <c r="H97" s="26">
        <f t="shared" si="9"/>
        <v>0</v>
      </c>
    </row>
    <row r="98" spans="1:8" s="60" customFormat="1" ht="112.5">
      <c r="A98" s="51" t="s">
        <v>127</v>
      </c>
      <c r="B98" s="55" t="s">
        <v>86</v>
      </c>
      <c r="C98" s="100">
        <v>3306395.22</v>
      </c>
      <c r="D98" s="100">
        <v>3306395.22</v>
      </c>
      <c r="E98" s="100">
        <v>718047.27</v>
      </c>
      <c r="F98" s="100">
        <f t="shared" si="11"/>
        <v>2588347.9500000002</v>
      </c>
      <c r="G98" s="54">
        <f t="shared" si="12"/>
        <v>21.716921971596605</v>
      </c>
      <c r="H98" s="26">
        <f t="shared" si="9"/>
        <v>21.716921971596605</v>
      </c>
    </row>
    <row r="99" spans="1:8" s="60" customFormat="1" ht="75">
      <c r="A99" s="51" t="s">
        <v>127</v>
      </c>
      <c r="B99" s="55" t="s">
        <v>138</v>
      </c>
      <c r="C99" s="100">
        <v>0</v>
      </c>
      <c r="D99" s="100">
        <v>0</v>
      </c>
      <c r="E99" s="100">
        <v>0</v>
      </c>
      <c r="F99" s="100">
        <f t="shared" si="11"/>
        <v>0</v>
      </c>
      <c r="G99" s="54" t="e">
        <f t="shared" si="12"/>
        <v>#DIV/0!</v>
      </c>
      <c r="H99" s="26" t="e">
        <f t="shared" si="9"/>
        <v>#DIV/0!</v>
      </c>
    </row>
    <row r="100" spans="1:8" s="60" customFormat="1" ht="112.5">
      <c r="A100" s="51" t="s">
        <v>127</v>
      </c>
      <c r="B100" s="62" t="s">
        <v>139</v>
      </c>
      <c r="C100" s="100">
        <v>22609029.600000001</v>
      </c>
      <c r="D100" s="100">
        <v>5672114.4000000004</v>
      </c>
      <c r="E100" s="100">
        <v>198170</v>
      </c>
      <c r="F100" s="100">
        <f t="shared" si="11"/>
        <v>5473944.4000000004</v>
      </c>
      <c r="G100" s="54">
        <f t="shared" si="12"/>
        <v>0.8765082071456971</v>
      </c>
      <c r="H100" s="26">
        <f t="shared" si="9"/>
        <v>3.4937588705897751</v>
      </c>
    </row>
    <row r="101" spans="1:8" s="60" customFormat="1" ht="93.75">
      <c r="A101" s="51" t="s">
        <v>127</v>
      </c>
      <c r="B101" s="62" t="s">
        <v>140</v>
      </c>
      <c r="C101" s="100">
        <v>3387.08</v>
      </c>
      <c r="D101" s="100">
        <v>3387.08</v>
      </c>
      <c r="E101" s="100">
        <v>0</v>
      </c>
      <c r="F101" s="100">
        <f t="shared" si="11"/>
        <v>3387.08</v>
      </c>
      <c r="G101" s="54">
        <f t="shared" si="12"/>
        <v>0</v>
      </c>
      <c r="H101" s="26">
        <f t="shared" si="9"/>
        <v>0</v>
      </c>
    </row>
    <row r="102" spans="1:8" s="60" customFormat="1" ht="131.25">
      <c r="A102" s="51" t="s">
        <v>141</v>
      </c>
      <c r="B102" s="62" t="s">
        <v>142</v>
      </c>
      <c r="C102" s="100">
        <v>4829143</v>
      </c>
      <c r="D102" s="100">
        <v>4852585</v>
      </c>
      <c r="E102" s="100">
        <v>774295.06</v>
      </c>
      <c r="F102" s="100">
        <f t="shared" si="11"/>
        <v>4078289.94</v>
      </c>
      <c r="G102" s="54">
        <f t="shared" si="12"/>
        <v>16.033798543551104</v>
      </c>
      <c r="H102" s="26">
        <f t="shared" si="9"/>
        <v>15.956342032133389</v>
      </c>
    </row>
    <row r="103" spans="1:8" s="60" customFormat="1" ht="93.75">
      <c r="A103" s="51" t="s">
        <v>143</v>
      </c>
      <c r="B103" s="62" t="s">
        <v>144</v>
      </c>
      <c r="C103" s="100">
        <v>24585900</v>
      </c>
      <c r="D103" s="100">
        <v>0</v>
      </c>
      <c r="E103" s="100">
        <v>0</v>
      </c>
      <c r="F103" s="100">
        <f t="shared" si="11"/>
        <v>0</v>
      </c>
      <c r="G103" s="54">
        <f t="shared" si="12"/>
        <v>0</v>
      </c>
      <c r="H103" s="26" t="s">
        <v>205</v>
      </c>
    </row>
    <row r="104" spans="1:8" s="22" customFormat="1" ht="93.75">
      <c r="A104" s="37" t="s">
        <v>145</v>
      </c>
      <c r="B104" s="44" t="s">
        <v>146</v>
      </c>
      <c r="C104" s="100">
        <v>18036</v>
      </c>
      <c r="D104" s="100">
        <v>29548</v>
      </c>
      <c r="E104" s="100">
        <v>0</v>
      </c>
      <c r="F104" s="100">
        <f t="shared" si="11"/>
        <v>29548</v>
      </c>
      <c r="G104" s="48">
        <f t="shared" si="12"/>
        <v>0</v>
      </c>
      <c r="H104" s="26">
        <f t="shared" si="9"/>
        <v>0</v>
      </c>
    </row>
    <row r="105" spans="1:8" s="22" customFormat="1" ht="112.5">
      <c r="A105" s="37" t="s">
        <v>147</v>
      </c>
      <c r="B105" s="38" t="s">
        <v>148</v>
      </c>
      <c r="C105" s="100">
        <v>14938750</v>
      </c>
      <c r="D105" s="100">
        <v>15730100</v>
      </c>
      <c r="E105" s="100">
        <v>3138040</v>
      </c>
      <c r="F105" s="100">
        <f t="shared" si="11"/>
        <v>12592060</v>
      </c>
      <c r="G105" s="26">
        <f t="shared" si="12"/>
        <v>21.006041335453098</v>
      </c>
      <c r="H105" s="26">
        <f t="shared" si="9"/>
        <v>19.949269235414903</v>
      </c>
    </row>
    <row r="106" spans="1:8" s="60" customFormat="1" ht="75">
      <c r="A106" s="51" t="s">
        <v>149</v>
      </c>
      <c r="B106" s="55" t="s">
        <v>150</v>
      </c>
      <c r="C106" s="100">
        <v>2637416</v>
      </c>
      <c r="D106" s="100">
        <v>2552304</v>
      </c>
      <c r="E106" s="100">
        <v>402139</v>
      </c>
      <c r="F106" s="100">
        <f t="shared" si="11"/>
        <v>2150165</v>
      </c>
      <c r="G106" s="54">
        <f t="shared" si="12"/>
        <v>15.24746190968736</v>
      </c>
      <c r="H106" s="26">
        <f t="shared" si="9"/>
        <v>15.755920924780121</v>
      </c>
    </row>
    <row r="107" spans="1:8" s="60" customFormat="1" ht="56.25">
      <c r="A107" s="51" t="s">
        <v>151</v>
      </c>
      <c r="B107" s="55" t="s">
        <v>152</v>
      </c>
      <c r="C107" s="100">
        <v>1106149</v>
      </c>
      <c r="D107" s="100">
        <v>1616152</v>
      </c>
      <c r="E107" s="100">
        <v>287287.82</v>
      </c>
      <c r="F107" s="100">
        <f t="shared" si="11"/>
        <v>1328864.18</v>
      </c>
      <c r="G107" s="54">
        <f t="shared" si="12"/>
        <v>25.97189167101358</v>
      </c>
      <c r="H107" s="26">
        <f t="shared" si="9"/>
        <v>17.776039629935799</v>
      </c>
    </row>
    <row r="108" spans="1:8" s="60" customFormat="1" ht="37.5">
      <c r="A108" s="51" t="s">
        <v>153</v>
      </c>
      <c r="B108" s="61" t="s">
        <v>71</v>
      </c>
      <c r="C108" s="100">
        <v>2948011</v>
      </c>
      <c r="D108" s="100">
        <v>2951610</v>
      </c>
      <c r="E108" s="100">
        <v>539370.48</v>
      </c>
      <c r="F108" s="100">
        <f t="shared" si="11"/>
        <v>2412239.52</v>
      </c>
      <c r="G108" s="54">
        <v>0</v>
      </c>
      <c r="H108" s="26">
        <f t="shared" si="9"/>
        <v>18.273771941415024</v>
      </c>
    </row>
    <row r="109" spans="1:8" s="60" customFormat="1" ht="131.25">
      <c r="A109" s="57" t="s">
        <v>154</v>
      </c>
      <c r="B109" s="61" t="s">
        <v>155</v>
      </c>
      <c r="C109" s="100">
        <v>574459</v>
      </c>
      <c r="D109" s="100">
        <v>276867</v>
      </c>
      <c r="E109" s="100">
        <v>10085.73</v>
      </c>
      <c r="F109" s="100">
        <f t="shared" si="11"/>
        <v>266781.27</v>
      </c>
      <c r="G109" s="54">
        <f t="shared" ref="G109:G114" si="13">E109/C109*100</f>
        <v>1.7556918770530185</v>
      </c>
      <c r="H109" s="26">
        <f t="shared" si="9"/>
        <v>3.6428068350507643</v>
      </c>
    </row>
    <row r="110" spans="1:8" s="3" customFormat="1" ht="37.9" customHeight="1">
      <c r="A110" s="35" t="s">
        <v>59</v>
      </c>
      <c r="B110" s="24" t="s">
        <v>29</v>
      </c>
      <c r="C110" s="102">
        <f>SUM(C111:C115)</f>
        <v>25705956.800000001</v>
      </c>
      <c r="D110" s="102">
        <f>SUM(D111:D115)</f>
        <v>32937359.960000001</v>
      </c>
      <c r="E110" s="102">
        <f>SUM(E111:E115)</f>
        <v>7653832.6600000001</v>
      </c>
      <c r="F110" s="102">
        <f t="shared" si="11"/>
        <v>25283527.300000001</v>
      </c>
      <c r="G110" s="23">
        <f t="shared" si="13"/>
        <v>29.77454883142105</v>
      </c>
      <c r="H110" s="23">
        <f t="shared" si="9"/>
        <v>23.23754140980035</v>
      </c>
    </row>
    <row r="111" spans="1:8" ht="99" customHeight="1">
      <c r="A111" s="36" t="s">
        <v>87</v>
      </c>
      <c r="B111" s="25" t="s">
        <v>68</v>
      </c>
      <c r="C111" s="100">
        <v>2141956.7999999998</v>
      </c>
      <c r="D111" s="100">
        <v>2234739.96</v>
      </c>
      <c r="E111" s="100">
        <v>552132.66</v>
      </c>
      <c r="F111" s="100">
        <f t="shared" si="11"/>
        <v>1682607.2999999998</v>
      </c>
      <c r="G111" s="26">
        <f t="shared" si="13"/>
        <v>25.777021273258178</v>
      </c>
      <c r="H111" s="26">
        <f t="shared" si="9"/>
        <v>24.706796758581255</v>
      </c>
    </row>
    <row r="112" spans="1:8" ht="99" customHeight="1">
      <c r="A112" s="37" t="s">
        <v>203</v>
      </c>
      <c r="B112" s="13" t="s">
        <v>68</v>
      </c>
      <c r="C112" s="100">
        <v>22464000</v>
      </c>
      <c r="D112" s="100">
        <v>28548000</v>
      </c>
      <c r="E112" s="100">
        <v>6855030</v>
      </c>
      <c r="F112" s="100">
        <f t="shared" si="11"/>
        <v>21692970</v>
      </c>
      <c r="G112" s="26">
        <f t="shared" si="13"/>
        <v>30.515625</v>
      </c>
      <c r="H112" s="26">
        <f t="shared" si="9"/>
        <v>24.012295081967213</v>
      </c>
    </row>
    <row r="113" spans="1:8" ht="243.75">
      <c r="A113" s="36" t="s">
        <v>164</v>
      </c>
      <c r="B113" s="13" t="s">
        <v>163</v>
      </c>
      <c r="C113" s="100">
        <v>0</v>
      </c>
      <c r="D113" s="100">
        <v>1054620</v>
      </c>
      <c r="E113" s="100">
        <v>246670</v>
      </c>
      <c r="F113" s="100">
        <f>D113-E113</f>
        <v>807950</v>
      </c>
      <c r="G113" s="26" t="s">
        <v>205</v>
      </c>
      <c r="H113" s="26">
        <f>E113/D113*100</f>
        <v>23.389467296277331</v>
      </c>
    </row>
    <row r="114" spans="1:8" ht="47.45" hidden="1" customHeight="1">
      <c r="A114" s="36" t="s">
        <v>64</v>
      </c>
      <c r="B114" s="25" t="s">
        <v>62</v>
      </c>
      <c r="C114" s="53">
        <v>0</v>
      </c>
      <c r="D114" s="50">
        <v>0</v>
      </c>
      <c r="E114" s="50">
        <v>0</v>
      </c>
      <c r="F114" s="49">
        <v>0</v>
      </c>
      <c r="G114" s="26" t="e">
        <f t="shared" si="13"/>
        <v>#DIV/0!</v>
      </c>
      <c r="H114" s="26" t="e">
        <f t="shared" si="9"/>
        <v>#DIV/0!</v>
      </c>
    </row>
    <row r="115" spans="1:8" ht="115.15" customHeight="1">
      <c r="A115" s="36" t="s">
        <v>165</v>
      </c>
      <c r="B115" s="105" t="s">
        <v>187</v>
      </c>
      <c r="C115" s="100">
        <v>1100000</v>
      </c>
      <c r="D115" s="100">
        <v>1100000</v>
      </c>
      <c r="E115" s="100">
        <v>0</v>
      </c>
      <c r="F115" s="101">
        <f t="shared" ref="F115:F120" si="14">D115-E115</f>
        <v>1100000</v>
      </c>
      <c r="G115" s="26">
        <f>E115/C115*100</f>
        <v>0</v>
      </c>
      <c r="H115" s="26">
        <f>E115/D115*100</f>
        <v>0</v>
      </c>
    </row>
    <row r="116" spans="1:8" s="3" customFormat="1" ht="48" customHeight="1">
      <c r="A116" s="35" t="s">
        <v>33</v>
      </c>
      <c r="B116" s="24" t="s">
        <v>32</v>
      </c>
      <c r="C116" s="102">
        <f>C118</f>
        <v>0</v>
      </c>
      <c r="D116" s="102">
        <f>D118</f>
        <v>0</v>
      </c>
      <c r="E116" s="102">
        <f>E118</f>
        <v>30000</v>
      </c>
      <c r="F116" s="102">
        <f t="shared" si="14"/>
        <v>-30000</v>
      </c>
      <c r="G116" s="23" t="s">
        <v>205</v>
      </c>
      <c r="H116" s="23" t="s">
        <v>205</v>
      </c>
    </row>
    <row r="117" spans="1:8" s="3" customFormat="1" ht="55.5" customHeight="1">
      <c r="A117" s="36" t="s">
        <v>192</v>
      </c>
      <c r="B117" s="25" t="s">
        <v>188</v>
      </c>
      <c r="C117" s="100">
        <v>0</v>
      </c>
      <c r="D117" s="100">
        <v>0</v>
      </c>
      <c r="E117" s="100">
        <v>0</v>
      </c>
      <c r="F117" s="100">
        <f t="shared" si="14"/>
        <v>0</v>
      </c>
      <c r="G117" s="26" t="s">
        <v>205</v>
      </c>
      <c r="H117" s="26" t="s">
        <v>205</v>
      </c>
    </row>
    <row r="118" spans="1:8" ht="52.9" customHeight="1">
      <c r="A118" s="36" t="s">
        <v>167</v>
      </c>
      <c r="B118" s="25" t="s">
        <v>166</v>
      </c>
      <c r="C118" s="100">
        <v>0</v>
      </c>
      <c r="D118" s="100">
        <v>0</v>
      </c>
      <c r="E118" s="100">
        <v>30000</v>
      </c>
      <c r="F118" s="100">
        <f t="shared" si="14"/>
        <v>-30000</v>
      </c>
      <c r="G118" s="26" t="s">
        <v>205</v>
      </c>
      <c r="H118" s="26" t="s">
        <v>205</v>
      </c>
    </row>
    <row r="119" spans="1:8" ht="56.25">
      <c r="A119" s="35" t="s">
        <v>74</v>
      </c>
      <c r="B119" s="24" t="s">
        <v>75</v>
      </c>
      <c r="C119" s="102">
        <v>0</v>
      </c>
      <c r="D119" s="102">
        <v>0</v>
      </c>
      <c r="E119" s="102">
        <v>0</v>
      </c>
      <c r="F119" s="102">
        <f t="shared" si="14"/>
        <v>0</v>
      </c>
      <c r="G119" s="23">
        <v>0</v>
      </c>
      <c r="H119" s="23" t="s">
        <v>205</v>
      </c>
    </row>
    <row r="120" spans="1:8" ht="51.6" customHeight="1">
      <c r="A120" s="11"/>
      <c r="B120" s="24" t="s">
        <v>1</v>
      </c>
      <c r="C120" s="96">
        <f>C9+C48</f>
        <v>1449356795.7199998</v>
      </c>
      <c r="D120" s="90">
        <f>D9+D48</f>
        <v>1456972901.4299998</v>
      </c>
      <c r="E120" s="90">
        <f>E9+E48</f>
        <v>405107961.94999999</v>
      </c>
      <c r="F120" s="89">
        <f t="shared" si="14"/>
        <v>1051864939.4799998</v>
      </c>
      <c r="G120" s="23">
        <f>E120/C120*100</f>
        <v>27.95087884131069</v>
      </c>
      <c r="H120" s="23">
        <f t="shared" si="9"/>
        <v>27.804769845231291</v>
      </c>
    </row>
    <row r="121" spans="1:8" s="3" customFormat="1" ht="37.5" customHeight="1">
      <c r="A121" s="74"/>
      <c r="B121" s="74"/>
      <c r="C121" s="14"/>
      <c r="D121" s="15"/>
      <c r="E121" s="69"/>
      <c r="F121" s="16"/>
    </row>
  </sheetData>
  <mergeCells count="5">
    <mergeCell ref="F1:H1"/>
    <mergeCell ref="F4:H4"/>
    <mergeCell ref="A5:H5"/>
    <mergeCell ref="F3:H3"/>
    <mergeCell ref="F2:H2"/>
  </mergeCells>
  <pageMargins left="0.70866141732283472" right="0.70866141732283472" top="0.15748031496062992" bottom="0.15748031496062992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мес 2025</vt:lpstr>
      <vt:lpstr>'3 мес 2025'!Область_печати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 Windows</cp:lastModifiedBy>
  <cp:lastPrinted>2025-05-14T23:47:45Z</cp:lastPrinted>
  <dcterms:created xsi:type="dcterms:W3CDTF">1996-10-08T23:32:33Z</dcterms:created>
  <dcterms:modified xsi:type="dcterms:W3CDTF">2025-05-14T23:49:29Z</dcterms:modified>
</cp:coreProperties>
</file>