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0395" yWindow="-150" windowWidth="11610" windowHeight="9645" tabRatio="599"/>
  </bookViews>
  <sheets>
    <sheet name="пограммная 1 чтение" sheetId="18" r:id="rId1"/>
  </sheets>
  <definedNames>
    <definedName name="_acc2" localSheetId="0">#REF!</definedName>
    <definedName name="_acc2">#REF!</definedName>
    <definedName name="_End1" localSheetId="0">#REF!</definedName>
    <definedName name="_End1">#REF!</definedName>
    <definedName name="_End10" localSheetId="0">#REF!</definedName>
    <definedName name="_End10">#REF!</definedName>
    <definedName name="_End11" localSheetId="0">#REF!</definedName>
    <definedName name="_End11">#REF!</definedName>
    <definedName name="_End12" localSheetId="0">#REF!</definedName>
    <definedName name="_End12">#REF!</definedName>
    <definedName name="_End13" localSheetId="0">#REF!</definedName>
    <definedName name="_End13">#REF!</definedName>
    <definedName name="_End14" localSheetId="0">#REF!</definedName>
    <definedName name="_End14">#REF!</definedName>
    <definedName name="_End15" localSheetId="0">#REF!</definedName>
    <definedName name="_End15">#REF!</definedName>
    <definedName name="_End16" localSheetId="0">#REF!</definedName>
    <definedName name="_End16">#REF!</definedName>
    <definedName name="_End17" localSheetId="0">#REF!</definedName>
    <definedName name="_End17">#REF!</definedName>
    <definedName name="_End18" localSheetId="0">#REF!</definedName>
    <definedName name="_End18">#REF!</definedName>
    <definedName name="_End19" localSheetId="0">#REF!</definedName>
    <definedName name="_End19">#REF!</definedName>
    <definedName name="_End2" localSheetId="0">#REF!</definedName>
    <definedName name="_End2">#REF!</definedName>
    <definedName name="_End20" localSheetId="0">#REF!</definedName>
    <definedName name="_End20">#REF!</definedName>
    <definedName name="_End21" localSheetId="0">#REF!</definedName>
    <definedName name="_End21">#REF!</definedName>
    <definedName name="_End22" localSheetId="0">#REF!</definedName>
    <definedName name="_End22">#REF!</definedName>
    <definedName name="_End23" localSheetId="0">#REF!</definedName>
    <definedName name="_End23">#REF!</definedName>
    <definedName name="_End24" localSheetId="0">#REF!</definedName>
    <definedName name="_End24">#REF!</definedName>
    <definedName name="_End25" localSheetId="0">#REF!</definedName>
    <definedName name="_End25">#REF!</definedName>
    <definedName name="_End26" localSheetId="0">#REF!</definedName>
    <definedName name="_End26">#REF!</definedName>
    <definedName name="_End27" localSheetId="0">#REF!</definedName>
    <definedName name="_End27">#REF!</definedName>
    <definedName name="_End28" localSheetId="0">#REF!</definedName>
    <definedName name="_End28">#REF!</definedName>
    <definedName name="_End29" localSheetId="0">#REF!</definedName>
    <definedName name="_End29">#REF!</definedName>
    <definedName name="_End3" localSheetId="0">#REF!</definedName>
    <definedName name="_End3">#REF!</definedName>
    <definedName name="_End30" localSheetId="0">#REF!</definedName>
    <definedName name="_End30">#REF!</definedName>
    <definedName name="_End31" localSheetId="0">#REF!</definedName>
    <definedName name="_End31">#REF!</definedName>
    <definedName name="_End32" localSheetId="0">#REF!</definedName>
    <definedName name="_End32">#REF!</definedName>
    <definedName name="_End33" localSheetId="0">#REF!</definedName>
    <definedName name="_End33">#REF!</definedName>
    <definedName name="_End34" localSheetId="0">#REF!</definedName>
    <definedName name="_End34">#REF!</definedName>
    <definedName name="_End35" localSheetId="0">#REF!</definedName>
    <definedName name="_End35">#REF!</definedName>
    <definedName name="_End36" localSheetId="0">#REF!</definedName>
    <definedName name="_End36">#REF!</definedName>
    <definedName name="_End37" localSheetId="0">#REF!</definedName>
    <definedName name="_End37">#REF!</definedName>
    <definedName name="_End38" localSheetId="0">#REF!</definedName>
    <definedName name="_End38">#REF!</definedName>
    <definedName name="_End39" localSheetId="0">#REF!</definedName>
    <definedName name="_End39">#REF!</definedName>
    <definedName name="_End4" localSheetId="0">#REF!</definedName>
    <definedName name="_End4">#REF!</definedName>
    <definedName name="_End40" localSheetId="0">#REF!</definedName>
    <definedName name="_End40">#REF!</definedName>
    <definedName name="_End41" localSheetId="0">#REF!</definedName>
    <definedName name="_End41">#REF!</definedName>
    <definedName name="_End42" localSheetId="0">#REF!</definedName>
    <definedName name="_End42">#REF!</definedName>
    <definedName name="_End43" localSheetId="0">#REF!</definedName>
    <definedName name="_End43">#REF!</definedName>
    <definedName name="_End44" localSheetId="0">#REF!</definedName>
    <definedName name="_End44">#REF!</definedName>
    <definedName name="_End45" localSheetId="0">#REF!</definedName>
    <definedName name="_End45">#REF!</definedName>
    <definedName name="_End46" localSheetId="0">#REF!</definedName>
    <definedName name="_End46">#REF!</definedName>
    <definedName name="_End47" localSheetId="0">#REF!</definedName>
    <definedName name="_End47">#REF!</definedName>
    <definedName name="_End48" localSheetId="0">#REF!</definedName>
    <definedName name="_End48">#REF!</definedName>
    <definedName name="_End49" localSheetId="0">#REF!</definedName>
    <definedName name="_End49">#REF!</definedName>
    <definedName name="_End5" localSheetId="0">#REF!</definedName>
    <definedName name="_End5">#REF!</definedName>
    <definedName name="_End50" localSheetId="0">#REF!</definedName>
    <definedName name="_End50">#REF!</definedName>
    <definedName name="_End6" localSheetId="0">#REF!</definedName>
    <definedName name="_End6">#REF!</definedName>
    <definedName name="_End7" localSheetId="0">#REF!</definedName>
    <definedName name="_End7">#REF!</definedName>
    <definedName name="_End8" localSheetId="0">#REF!</definedName>
    <definedName name="_End8">#REF!</definedName>
    <definedName name="_End9" localSheetId="0">#REF!</definedName>
    <definedName name="_End9">#REF!</definedName>
    <definedName name="_xlnm._FilterDatabase" localSheetId="0" hidden="1">'пограммная 1 чтение'!$A$6:$E$234</definedName>
    <definedName name="add_bk" localSheetId="0">#REF!</definedName>
    <definedName name="add_bk">#REF!</definedName>
    <definedName name="add_bk_n" localSheetId="0">#REF!</definedName>
    <definedName name="add_bk_n">#REF!</definedName>
    <definedName name="Boss_FIO" localSheetId="0">#REF!</definedName>
    <definedName name="Boss_FIO">#REF!</definedName>
    <definedName name="Budget_Level" localSheetId="0">#REF!</definedName>
    <definedName name="Budget_Level">#REF!</definedName>
    <definedName name="Buh_Dol" localSheetId="0">#REF!</definedName>
    <definedName name="Buh_Dol">#REF!</definedName>
    <definedName name="Buh_FIO" localSheetId="0">#REF!</definedName>
    <definedName name="Buh_FIO">#REF!</definedName>
    <definedName name="cacc2" localSheetId="0">#REF!</definedName>
    <definedName name="cacc2">#REF!</definedName>
    <definedName name="cadd_bk" localSheetId="0">#REF!</definedName>
    <definedName name="cadd_bk">#REF!</definedName>
    <definedName name="cbk" localSheetId="0">#REF!</definedName>
    <definedName name="cbk">#REF!</definedName>
    <definedName name="cdep" localSheetId="0">#REF!</definedName>
    <definedName name="cdep">#REF!</definedName>
    <definedName name="cdiv" localSheetId="0">#REF!</definedName>
    <definedName name="cdiv">#REF!</definedName>
    <definedName name="cexp" localSheetId="0">#REF!</definedName>
    <definedName name="cexp">#REF!</definedName>
    <definedName name="Chef_Dol" localSheetId="0">#REF!</definedName>
    <definedName name="Chef_Dol">#REF!</definedName>
    <definedName name="Chef_FIO" localSheetId="0">#REF!</definedName>
    <definedName name="Chef_FIO">#REF!</definedName>
    <definedName name="citem" localSheetId="0">#REF!</definedName>
    <definedName name="citem">#REF!</definedName>
    <definedName name="citem1" localSheetId="0">#REF!</definedName>
    <definedName name="citem1">#REF!</definedName>
    <definedName name="citem2" localSheetId="0">#REF!</definedName>
    <definedName name="citem2">#REF!</definedName>
    <definedName name="cmdiv" localSheetId="0">#REF!</definedName>
    <definedName name="cmdiv">#REF!</definedName>
    <definedName name="corr02_n" localSheetId="0">#REF!</definedName>
    <definedName name="corr02_n">#REF!</definedName>
    <definedName name="corr2" localSheetId="0">#REF!</definedName>
    <definedName name="corr2">#REF!</definedName>
    <definedName name="corr2_cbp" localSheetId="0">#REF!</definedName>
    <definedName name="corr2_cbp">#REF!</definedName>
    <definedName name="corr2_inn" localSheetId="0">#REF!</definedName>
    <definedName name="corr2_inn">#REF!</definedName>
    <definedName name="corr2_n" localSheetId="0">#REF!</definedName>
    <definedName name="corr2_n">#REF!</definedName>
    <definedName name="csfin" localSheetId="0">#REF!</definedName>
    <definedName name="csfin">#REF!</definedName>
    <definedName name="ctgt" localSheetId="0">#REF!</definedName>
    <definedName name="ctgt">#REF!</definedName>
    <definedName name="ctgt3" localSheetId="0">#REF!</definedName>
    <definedName name="ctgt3">#REF!</definedName>
    <definedName name="ctgt5" localSheetId="0">#REF!</definedName>
    <definedName name="ctgt5">#REF!</definedName>
    <definedName name="CurentGroup" localSheetId="0">#REF!</definedName>
    <definedName name="CurentGroup">#REF!</definedName>
    <definedName name="CurRow" localSheetId="0">#REF!</definedName>
    <definedName name="CurRow">#REF!</definedName>
    <definedName name="Data" localSheetId="0">#REF!</definedName>
    <definedName name="Data">#REF!</definedName>
    <definedName name="DataFields" localSheetId="0">#REF!</definedName>
    <definedName name="DataFields">#REF!</definedName>
    <definedName name="date" localSheetId="0">#REF!</definedName>
    <definedName name="date">#REF!</definedName>
    <definedName name="dDate1" localSheetId="0">#REF!</definedName>
    <definedName name="dDate1">#REF!</definedName>
    <definedName name="dDate2" localSheetId="0">#REF!</definedName>
    <definedName name="dDate2">#REF!</definedName>
    <definedName name="dep" localSheetId="0">#REF!</definedName>
    <definedName name="dep">#REF!</definedName>
    <definedName name="dep_n" localSheetId="0">#REF!</definedName>
    <definedName name="dep_n">#REF!</definedName>
    <definedName name="div" localSheetId="0">#REF!</definedName>
    <definedName name="div">#REF!</definedName>
    <definedName name="div_n" localSheetId="0">#REF!</definedName>
    <definedName name="div_n">#REF!</definedName>
    <definedName name="EndPred" localSheetId="0">#REF!</definedName>
    <definedName name="EndPred">#REF!</definedName>
    <definedName name="EndRow" localSheetId="0">#REF!</definedName>
    <definedName name="EndRow">#REF!</definedName>
    <definedName name="exp" localSheetId="0">#REF!</definedName>
    <definedName name="exp">#REF!</definedName>
    <definedName name="exp_n" localSheetId="0">#REF!</definedName>
    <definedName name="exp_n">#REF!</definedName>
    <definedName name="Footer" localSheetId="0">#REF!</definedName>
    <definedName name="Footer">#REF!</definedName>
    <definedName name="GroupOrder" localSheetId="0">#REF!</definedName>
    <definedName name="GroupOrder">#REF!</definedName>
    <definedName name="item" localSheetId="0">#REF!</definedName>
    <definedName name="item">#REF!</definedName>
    <definedName name="item_n" localSheetId="0">#REF!</definedName>
    <definedName name="item_n">#REF!</definedName>
    <definedName name="item1_n" localSheetId="0">#REF!</definedName>
    <definedName name="item1_n">#REF!</definedName>
    <definedName name="item2_n" localSheetId="0">#REF!</definedName>
    <definedName name="item2_n">#REF!</definedName>
    <definedName name="izm" localSheetId="0">#REF!</definedName>
    <definedName name="izm">#REF!</definedName>
    <definedName name="link" localSheetId="0">#REF!</definedName>
    <definedName name="link">#REF!</definedName>
    <definedName name="mdiv_n" localSheetId="0">#REF!</definedName>
    <definedName name="mdiv_n">#REF!</definedName>
    <definedName name="NastrFields" localSheetId="0">#REF!</definedName>
    <definedName name="NastrFields">#REF!</definedName>
    <definedName name="nCheck_1" localSheetId="0">#REF!</definedName>
    <definedName name="nCheck_1">#REF!</definedName>
    <definedName name="nCheck_10" localSheetId="0">#REF!</definedName>
    <definedName name="nCheck_10">#REF!</definedName>
    <definedName name="nCheck_11" localSheetId="0">#REF!</definedName>
    <definedName name="nCheck_11">#REF!</definedName>
    <definedName name="nCheck_12" localSheetId="0">#REF!</definedName>
    <definedName name="nCheck_12">#REF!</definedName>
    <definedName name="nCheck_13" localSheetId="0">#REF!</definedName>
    <definedName name="nCheck_13">#REF!</definedName>
    <definedName name="nCheck_2" localSheetId="0">#REF!</definedName>
    <definedName name="nCheck_2">#REF!</definedName>
    <definedName name="nCheck_5" localSheetId="0">#REF!</definedName>
    <definedName name="nCheck_5">#REF!</definedName>
    <definedName name="nCheck_6" localSheetId="0">#REF!</definedName>
    <definedName name="nCheck_6">#REF!</definedName>
    <definedName name="nCheck_7" localSheetId="0">#REF!</definedName>
    <definedName name="nCheck_7">#REF!</definedName>
    <definedName name="nCheck_8" localSheetId="0">#REF!</definedName>
    <definedName name="nCheck_8">#REF!</definedName>
    <definedName name="nCheck_9" localSheetId="0">#REF!</definedName>
    <definedName name="nCheck_9">#REF!</definedName>
    <definedName name="nOtborLink1" localSheetId="0">#REF!</definedName>
    <definedName name="nOtborLink1">#REF!</definedName>
    <definedName name="nOtborLink10" localSheetId="0">#REF!</definedName>
    <definedName name="nOtborLink10">#REF!</definedName>
    <definedName name="nOtborLink11" localSheetId="0">#REF!</definedName>
    <definedName name="nOtborLink11">#REF!</definedName>
    <definedName name="nOtborLink12" localSheetId="0">#REF!</definedName>
    <definedName name="nOtborLink12">#REF!</definedName>
    <definedName name="nOtborLink2" localSheetId="0">#REF!</definedName>
    <definedName name="nOtborLink2">#REF!</definedName>
    <definedName name="nOtborLink3" localSheetId="0">#REF!</definedName>
    <definedName name="nOtborLink3">#REF!</definedName>
    <definedName name="nOtborLink4" localSheetId="0">#REF!</definedName>
    <definedName name="nOtborLink4">#REF!</definedName>
    <definedName name="nOtborLink5" localSheetId="0">#REF!</definedName>
    <definedName name="nOtborLink5">#REF!</definedName>
    <definedName name="nOtborLink6" localSheetId="0">#REF!</definedName>
    <definedName name="nOtborLink6">#REF!</definedName>
    <definedName name="nOtborLink7" localSheetId="0">#REF!</definedName>
    <definedName name="nOtborLink7">#REF!</definedName>
    <definedName name="nOtborLink8" localSheetId="0">#REF!</definedName>
    <definedName name="nOtborLink8">#REF!</definedName>
    <definedName name="number" localSheetId="0">#REF!</definedName>
    <definedName name="number">#REF!</definedName>
    <definedName name="obj_n" localSheetId="0">#REF!</definedName>
    <definedName name="obj_n">#REF!</definedName>
    <definedName name="PrevGroupName" localSheetId="0">#REF!</definedName>
    <definedName name="PrevGroupName">#REF!</definedName>
    <definedName name="PrevGroupValue" localSheetId="0">#REF!</definedName>
    <definedName name="PrevGroupValue">#REF!</definedName>
    <definedName name="Rash_Date" localSheetId="0">#REF!</definedName>
    <definedName name="Rash_Date">#REF!</definedName>
    <definedName name="s_1" localSheetId="0">#REF!</definedName>
    <definedName name="s_1">#REF!</definedName>
    <definedName name="s_2" localSheetId="0">#REF!</definedName>
    <definedName name="s_2">#REF!</definedName>
    <definedName name="s_3" localSheetId="0">#REF!</definedName>
    <definedName name="s_3">#REF!</definedName>
    <definedName name="s_4" localSheetId="0">#REF!</definedName>
    <definedName name="s_4">#REF!</definedName>
    <definedName name="sfin" localSheetId="0">#REF!</definedName>
    <definedName name="sfin">#REF!</definedName>
    <definedName name="sfin_n" localSheetId="0">#REF!</definedName>
    <definedName name="sfin_n">#REF!</definedName>
    <definedName name="ss" localSheetId="0">#REF!</definedName>
    <definedName name="ss">#REF!</definedName>
    <definedName name="Start1" localSheetId="0">#REF!</definedName>
    <definedName name="Start1">#REF!</definedName>
    <definedName name="Start10" localSheetId="0">#REF!</definedName>
    <definedName name="Start10">#REF!</definedName>
    <definedName name="Start11" localSheetId="0">#REF!</definedName>
    <definedName name="Start11">#REF!</definedName>
    <definedName name="Start12" localSheetId="0">#REF!</definedName>
    <definedName name="Start12">#REF!</definedName>
    <definedName name="Start13" localSheetId="0">#REF!</definedName>
    <definedName name="Start13">#REF!</definedName>
    <definedName name="Start14" localSheetId="0">#REF!</definedName>
    <definedName name="Start14">#REF!</definedName>
    <definedName name="Start15" localSheetId="0">#REF!</definedName>
    <definedName name="Start15">#REF!</definedName>
    <definedName name="Start16" localSheetId="0">#REF!</definedName>
    <definedName name="Start16">#REF!</definedName>
    <definedName name="Start17" localSheetId="0">#REF!</definedName>
    <definedName name="Start17">#REF!</definedName>
    <definedName name="Start18" localSheetId="0">#REF!</definedName>
    <definedName name="Start18">#REF!</definedName>
    <definedName name="Start19" localSheetId="0">#REF!</definedName>
    <definedName name="Start19">#REF!</definedName>
    <definedName name="Start2" localSheetId="0">#REF!</definedName>
    <definedName name="Start2">#REF!</definedName>
    <definedName name="Start20" localSheetId="0">#REF!</definedName>
    <definedName name="Start20">#REF!</definedName>
    <definedName name="Start21" localSheetId="0">#REF!</definedName>
    <definedName name="Start21">#REF!</definedName>
    <definedName name="Start22" localSheetId="0">#REF!</definedName>
    <definedName name="Start22">#REF!</definedName>
    <definedName name="Start23" localSheetId="0">#REF!</definedName>
    <definedName name="Start23">#REF!</definedName>
    <definedName name="Start24" localSheetId="0">#REF!</definedName>
    <definedName name="Start24">#REF!</definedName>
    <definedName name="Start25" localSheetId="0">#REF!</definedName>
    <definedName name="Start25">#REF!</definedName>
    <definedName name="Start26" localSheetId="0">#REF!</definedName>
    <definedName name="Start26">#REF!</definedName>
    <definedName name="Start27" localSheetId="0">#REF!</definedName>
    <definedName name="Start27">#REF!</definedName>
    <definedName name="Start28" localSheetId="0">#REF!</definedName>
    <definedName name="Start28">#REF!</definedName>
    <definedName name="Start29" localSheetId="0">#REF!</definedName>
    <definedName name="Start29">#REF!</definedName>
    <definedName name="Start3" localSheetId="0">#REF!</definedName>
    <definedName name="Start3">#REF!</definedName>
    <definedName name="Start30" localSheetId="0">#REF!</definedName>
    <definedName name="Start30">#REF!</definedName>
    <definedName name="Start31" localSheetId="0">#REF!</definedName>
    <definedName name="Start31">#REF!</definedName>
    <definedName name="Start32" localSheetId="0">#REF!</definedName>
    <definedName name="Start32">#REF!</definedName>
    <definedName name="Start33" localSheetId="0">#REF!</definedName>
    <definedName name="Start33">#REF!</definedName>
    <definedName name="Start34" localSheetId="0">#REF!</definedName>
    <definedName name="Start34">#REF!</definedName>
    <definedName name="Start35" localSheetId="0">#REF!</definedName>
    <definedName name="Start35">#REF!</definedName>
    <definedName name="Start36" localSheetId="0">#REF!</definedName>
    <definedName name="Start36">#REF!</definedName>
    <definedName name="Start37" localSheetId="0">#REF!</definedName>
    <definedName name="Start37">#REF!</definedName>
    <definedName name="Start38" localSheetId="0">#REF!</definedName>
    <definedName name="Start38">#REF!</definedName>
    <definedName name="Start39" localSheetId="0">#REF!</definedName>
    <definedName name="Start39">#REF!</definedName>
    <definedName name="Start4" localSheetId="0">#REF!</definedName>
    <definedName name="Start4">#REF!</definedName>
    <definedName name="Start40" localSheetId="0">#REF!</definedName>
    <definedName name="Start40">#REF!</definedName>
    <definedName name="Start41" localSheetId="0">#REF!</definedName>
    <definedName name="Start41">#REF!</definedName>
    <definedName name="Start42" localSheetId="0">#REF!</definedName>
    <definedName name="Start42">#REF!</definedName>
    <definedName name="Start43" localSheetId="0">#REF!</definedName>
    <definedName name="Start43">#REF!</definedName>
    <definedName name="Start44" localSheetId="0">#REF!</definedName>
    <definedName name="Start44">#REF!</definedName>
    <definedName name="Start45" localSheetId="0">#REF!</definedName>
    <definedName name="Start45">#REF!</definedName>
    <definedName name="Start46" localSheetId="0">#REF!</definedName>
    <definedName name="Start46">#REF!</definedName>
    <definedName name="Start47" localSheetId="0">#REF!</definedName>
    <definedName name="Start47">#REF!</definedName>
    <definedName name="Start48" localSheetId="0">#REF!</definedName>
    <definedName name="Start48">#REF!</definedName>
    <definedName name="Start49" localSheetId="0">#REF!</definedName>
    <definedName name="Start49">#REF!</definedName>
    <definedName name="Start5" localSheetId="0">#REF!</definedName>
    <definedName name="Start5">#REF!</definedName>
    <definedName name="Start50" localSheetId="0">#REF!</definedName>
    <definedName name="Start50">#REF!</definedName>
    <definedName name="Start6" localSheetId="0">#REF!</definedName>
    <definedName name="Start6">#REF!</definedName>
    <definedName name="Start7" localSheetId="0">#REF!</definedName>
    <definedName name="Start7">#REF!</definedName>
    <definedName name="Start8" localSheetId="0">#REF!</definedName>
    <definedName name="Start8">#REF!</definedName>
    <definedName name="Start9" localSheetId="0">#REF!</definedName>
    <definedName name="Start9">#REF!</definedName>
    <definedName name="StartData" localSheetId="0">#REF!</definedName>
    <definedName name="StartData">#REF!</definedName>
    <definedName name="StartPred" localSheetId="0">#REF!</definedName>
    <definedName name="StartPred">#REF!</definedName>
    <definedName name="StartRow" localSheetId="0">#REF!</definedName>
    <definedName name="StartRow">#REF!</definedName>
    <definedName name="Struct_Podraz" localSheetId="0">#REF!</definedName>
    <definedName name="Struct_Podraz">#REF!</definedName>
    <definedName name="tgt" localSheetId="0">#REF!</definedName>
    <definedName name="tgt">#REF!</definedName>
    <definedName name="tgt_n" localSheetId="0">#REF!</definedName>
    <definedName name="tgt_n">#REF!</definedName>
    <definedName name="tgt3_n" localSheetId="0">#REF!</definedName>
    <definedName name="tgt3_n">#REF!</definedName>
    <definedName name="tgt5_n" localSheetId="0">#REF!</definedName>
    <definedName name="tgt5_n">#REF!</definedName>
    <definedName name="Today" localSheetId="0">#REF!</definedName>
    <definedName name="Today">#REF!</definedName>
    <definedName name="Today2" localSheetId="0">#REF!</definedName>
    <definedName name="Today2">#REF!</definedName>
    <definedName name="User_CBP" localSheetId="0">#REF!</definedName>
    <definedName name="User_CBP">#REF!</definedName>
    <definedName name="User_COFK" localSheetId="0">#REF!</definedName>
    <definedName name="User_COFK">#REF!</definedName>
    <definedName name="User_Dol" localSheetId="0">#REF!</definedName>
    <definedName name="User_Dol">#REF!</definedName>
    <definedName name="User_FIO" localSheetId="0">#REF!</definedName>
    <definedName name="User_FIO">#REF!</definedName>
    <definedName name="User_INN" localSheetId="0">#REF!</definedName>
    <definedName name="User_INN">#REF!</definedName>
    <definedName name="User_Name" localSheetId="0">#REF!</definedName>
    <definedName name="User_Name">#REF!</definedName>
    <definedName name="User_Phone" localSheetId="0">#REF!</definedName>
    <definedName name="User_Phone">#REF!</definedName>
    <definedName name="Zam_Boss_FIO" localSheetId="0">#REF!</definedName>
    <definedName name="Zam_Boss_FIO">#REF!</definedName>
    <definedName name="Zam_Buh_FIO" localSheetId="0">#REF!</definedName>
    <definedName name="Zam_Buh_FIO">#REF!</definedName>
    <definedName name="Zam_Chef_FIO" localSheetId="0">#REF!</definedName>
    <definedName name="Zam_Chef_FIO">#REF!</definedName>
    <definedName name="_xlnm.Print_Area" localSheetId="0">'пограммная 1 чтение'!$A$1:$H$235</definedName>
  </definedNames>
  <calcPr calcId="124519" fullPrecision="0"/>
</workbook>
</file>

<file path=xl/calcChain.xml><?xml version="1.0" encoding="utf-8"?>
<calcChain xmlns="http://schemas.openxmlformats.org/spreadsheetml/2006/main">
  <c r="D200" i="18"/>
  <c r="E200"/>
  <c r="C200"/>
  <c r="H204"/>
  <c r="F204"/>
  <c r="H203"/>
  <c r="F203"/>
  <c r="H202"/>
  <c r="F202"/>
  <c r="H201"/>
  <c r="F201"/>
  <c r="H178"/>
  <c r="F178"/>
  <c r="E177"/>
  <c r="D177"/>
  <c r="D176" s="1"/>
  <c r="C177"/>
  <c r="C176"/>
  <c r="C175" s="1"/>
  <c r="H92"/>
  <c r="F92"/>
  <c r="H91"/>
  <c r="F91"/>
  <c r="E90"/>
  <c r="D90"/>
  <c r="C90"/>
  <c r="F90" l="1"/>
  <c r="F200"/>
  <c r="H200"/>
  <c r="F177"/>
  <c r="D175"/>
  <c r="H177"/>
  <c r="E176"/>
  <c r="H90"/>
  <c r="D29"/>
  <c r="E29"/>
  <c r="C29"/>
  <c r="H176" l="1"/>
  <c r="E175"/>
  <c r="F175" s="1"/>
  <c r="F176"/>
  <c r="F29"/>
  <c r="H175" l="1"/>
  <c r="H31" l="1"/>
  <c r="F31"/>
  <c r="H30"/>
  <c r="F30"/>
  <c r="H33"/>
  <c r="F33"/>
  <c r="H32"/>
  <c r="F32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11"/>
  <c r="H210"/>
  <c r="H209"/>
  <c r="H208"/>
  <c r="H199"/>
  <c r="H198"/>
  <c r="H194"/>
  <c r="H193"/>
  <c r="H192"/>
  <c r="H188"/>
  <c r="H186"/>
  <c r="H182"/>
  <c r="H174"/>
  <c r="H173"/>
  <c r="H170"/>
  <c r="H169"/>
  <c r="H165"/>
  <c r="H164"/>
  <c r="H162"/>
  <c r="H161"/>
  <c r="H160"/>
  <c r="H157"/>
  <c r="H156"/>
  <c r="H155"/>
  <c r="H151"/>
  <c r="H150"/>
  <c r="H149"/>
  <c r="H146"/>
  <c r="H140"/>
  <c r="H139"/>
  <c r="H138"/>
  <c r="H134"/>
  <c r="H133"/>
  <c r="H132"/>
  <c r="H128"/>
  <c r="H125"/>
  <c r="H123"/>
  <c r="H122"/>
  <c r="H120"/>
  <c r="H119"/>
  <c r="H118"/>
  <c r="H117"/>
  <c r="H114"/>
  <c r="H113"/>
  <c r="H109"/>
  <c r="H108"/>
  <c r="H107"/>
  <c r="H104"/>
  <c r="H103"/>
  <c r="H98"/>
  <c r="H85"/>
  <c r="H87"/>
  <c r="H86"/>
  <c r="H84"/>
  <c r="H81"/>
  <c r="H80"/>
  <c r="H77"/>
  <c r="H76"/>
  <c r="H72"/>
  <c r="H69"/>
  <c r="H67"/>
  <c r="H66"/>
  <c r="H63"/>
  <c r="H61"/>
  <c r="H57"/>
  <c r="H55"/>
  <c r="H52"/>
  <c r="H51"/>
  <c r="H50"/>
  <c r="H48"/>
  <c r="H45"/>
  <c r="H43"/>
  <c r="H42"/>
  <c r="H40"/>
  <c r="H29"/>
  <c r="H28"/>
  <c r="H27"/>
  <c r="H26"/>
  <c r="H24"/>
  <c r="H23"/>
  <c r="H22"/>
  <c r="H21"/>
  <c r="H14"/>
  <c r="H13"/>
  <c r="H12"/>
  <c r="H8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199"/>
  <c r="G198"/>
  <c r="G194"/>
  <c r="G193"/>
  <c r="G192"/>
  <c r="G188"/>
  <c r="G186"/>
  <c r="G182"/>
  <c r="G174"/>
  <c r="G173"/>
  <c r="G170"/>
  <c r="G169"/>
  <c r="G165"/>
  <c r="G164"/>
  <c r="G162"/>
  <c r="G161"/>
  <c r="G160"/>
  <c r="G157"/>
  <c r="G156"/>
  <c r="G155"/>
  <c r="G151"/>
  <c r="G150"/>
  <c r="G149"/>
  <c r="G146"/>
  <c r="G142"/>
  <c r="G141"/>
  <c r="G140"/>
  <c r="G139"/>
  <c r="G138"/>
  <c r="G134"/>
  <c r="G133"/>
  <c r="G132"/>
  <c r="G128"/>
  <c r="G125"/>
  <c r="G123"/>
  <c r="G122"/>
  <c r="G120"/>
  <c r="G119"/>
  <c r="G118"/>
  <c r="G117"/>
  <c r="G115"/>
  <c r="G114"/>
  <c r="G113"/>
  <c r="G112"/>
  <c r="G109"/>
  <c r="G108"/>
  <c r="G107"/>
  <c r="G104"/>
  <c r="G103"/>
  <c r="G98"/>
  <c r="G85"/>
  <c r="G87"/>
  <c r="G86"/>
  <c r="G84"/>
  <c r="G81"/>
  <c r="G80"/>
  <c r="G77"/>
  <c r="G76"/>
  <c r="G72"/>
  <c r="G67"/>
  <c r="G66"/>
  <c r="G63"/>
  <c r="G61"/>
  <c r="G57"/>
  <c r="G55"/>
  <c r="G52"/>
  <c r="G51"/>
  <c r="G50"/>
  <c r="G48"/>
  <c r="G45"/>
  <c r="G43"/>
  <c r="G42"/>
  <c r="G40"/>
  <c r="G35"/>
  <c r="G34"/>
  <c r="G29"/>
  <c r="G28"/>
  <c r="G27"/>
  <c r="G26"/>
  <c r="G24"/>
  <c r="G23"/>
  <c r="G22"/>
  <c r="G21"/>
  <c r="G18"/>
  <c r="G14"/>
  <c r="G13"/>
  <c r="G12"/>
  <c r="G8"/>
  <c r="D7"/>
  <c r="D6" s="1"/>
  <c r="E7"/>
  <c r="E6" s="1"/>
  <c r="D11"/>
  <c r="E11"/>
  <c r="D15"/>
  <c r="E15"/>
  <c r="D17"/>
  <c r="E17"/>
  <c r="D20"/>
  <c r="E20"/>
  <c r="D25"/>
  <c r="E25"/>
  <c r="D36"/>
  <c r="E36"/>
  <c r="D39"/>
  <c r="E39"/>
  <c r="D41"/>
  <c r="E41"/>
  <c r="D44"/>
  <c r="E44"/>
  <c r="D47"/>
  <c r="E47"/>
  <c r="D49"/>
  <c r="E49"/>
  <c r="D54"/>
  <c r="E54"/>
  <c r="D56"/>
  <c r="E56"/>
  <c r="D60"/>
  <c r="E60"/>
  <c r="D62"/>
  <c r="E62"/>
  <c r="D65"/>
  <c r="E65"/>
  <c r="D68"/>
  <c r="E68"/>
  <c r="D71"/>
  <c r="D70" s="1"/>
  <c r="E71"/>
  <c r="E70" s="1"/>
  <c r="D75"/>
  <c r="D74" s="1"/>
  <c r="E75"/>
  <c r="E74" s="1"/>
  <c r="D79"/>
  <c r="D78" s="1"/>
  <c r="E79"/>
  <c r="E78" s="1"/>
  <c r="D83"/>
  <c r="E83"/>
  <c r="D93"/>
  <c r="F93" s="1"/>
  <c r="E93"/>
  <c r="D97"/>
  <c r="E97"/>
  <c r="E96" s="1"/>
  <c r="D102"/>
  <c r="D101" s="1"/>
  <c r="E102"/>
  <c r="E101" s="1"/>
  <c r="D106"/>
  <c r="D105" s="1"/>
  <c r="E106"/>
  <c r="E105" s="1"/>
  <c r="D111"/>
  <c r="E111"/>
  <c r="D116"/>
  <c r="E116"/>
  <c r="D121"/>
  <c r="E121"/>
  <c r="H121" s="1"/>
  <c r="D124"/>
  <c r="E124"/>
  <c r="D127"/>
  <c r="E127"/>
  <c r="D131"/>
  <c r="D130" s="1"/>
  <c r="E131"/>
  <c r="E130" s="1"/>
  <c r="D137"/>
  <c r="D136" s="1"/>
  <c r="E137"/>
  <c r="E136" s="1"/>
  <c r="E135" s="1"/>
  <c r="D145"/>
  <c r="E145"/>
  <c r="H145" s="1"/>
  <c r="D148"/>
  <c r="E148"/>
  <c r="F148" s="1"/>
  <c r="D154"/>
  <c r="D153" s="1"/>
  <c r="E154"/>
  <c r="E153" s="1"/>
  <c r="G153" s="1"/>
  <c r="D159"/>
  <c r="E159"/>
  <c r="H159" s="1"/>
  <c r="D163"/>
  <c r="E163"/>
  <c r="D168"/>
  <c r="E168"/>
  <c r="E167" s="1"/>
  <c r="D172"/>
  <c r="D171" s="1"/>
  <c r="E172"/>
  <c r="E171" s="1"/>
  <c r="D181"/>
  <c r="D180" s="1"/>
  <c r="E181"/>
  <c r="E180" s="1"/>
  <c r="E179" s="1"/>
  <c r="D185"/>
  <c r="E185"/>
  <c r="F185" s="1"/>
  <c r="D187"/>
  <c r="D184" s="1"/>
  <c r="E187"/>
  <c r="D191"/>
  <c r="D190" s="1"/>
  <c r="E191"/>
  <c r="D197"/>
  <c r="E197"/>
  <c r="D207"/>
  <c r="D206" s="1"/>
  <c r="E207"/>
  <c r="E206" s="1"/>
  <c r="E205" s="1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199"/>
  <c r="F198"/>
  <c r="F194"/>
  <c r="F193"/>
  <c r="F192"/>
  <c r="F188"/>
  <c r="F187"/>
  <c r="F186"/>
  <c r="F182"/>
  <c r="F174"/>
  <c r="F173"/>
  <c r="F170"/>
  <c r="F169"/>
  <c r="F165"/>
  <c r="F164"/>
  <c r="F162"/>
  <c r="F161"/>
  <c r="F160"/>
  <c r="F157"/>
  <c r="F156"/>
  <c r="F155"/>
  <c r="F151"/>
  <c r="F150"/>
  <c r="F149"/>
  <c r="F146"/>
  <c r="F142"/>
  <c r="F141"/>
  <c r="F140"/>
  <c r="F139"/>
  <c r="F138"/>
  <c r="F134"/>
  <c r="F133"/>
  <c r="F132"/>
  <c r="F128"/>
  <c r="F125"/>
  <c r="F123"/>
  <c r="F122"/>
  <c r="F120"/>
  <c r="F119"/>
  <c r="F118"/>
  <c r="F117"/>
  <c r="F115"/>
  <c r="F114"/>
  <c r="F113"/>
  <c r="F112"/>
  <c r="F109"/>
  <c r="F108"/>
  <c r="F107"/>
  <c r="F104"/>
  <c r="F103"/>
  <c r="F99"/>
  <c r="F98"/>
  <c r="F95"/>
  <c r="F94"/>
  <c r="F85"/>
  <c r="F89"/>
  <c r="F88"/>
  <c r="F87"/>
  <c r="F86"/>
  <c r="F84"/>
  <c r="F81"/>
  <c r="F80"/>
  <c r="F77"/>
  <c r="F76"/>
  <c r="F72"/>
  <c r="F69"/>
  <c r="F68"/>
  <c r="F67"/>
  <c r="F66"/>
  <c r="F63"/>
  <c r="F61"/>
  <c r="F57"/>
  <c r="F55"/>
  <c r="F52"/>
  <c r="F51"/>
  <c r="F50"/>
  <c r="F48"/>
  <c r="F45"/>
  <c r="F43"/>
  <c r="F42"/>
  <c r="F40"/>
  <c r="F37"/>
  <c r="F35"/>
  <c r="F34"/>
  <c r="F28"/>
  <c r="F27"/>
  <c r="F26"/>
  <c r="F24"/>
  <c r="F23"/>
  <c r="F22"/>
  <c r="F21"/>
  <c r="F18"/>
  <c r="F16"/>
  <c r="F14"/>
  <c r="F13"/>
  <c r="F12"/>
  <c r="F8"/>
  <c r="H180" l="1"/>
  <c r="H101"/>
  <c r="F153"/>
  <c r="F116"/>
  <c r="F71"/>
  <c r="F41"/>
  <c r="H191"/>
  <c r="H185"/>
  <c r="H153"/>
  <c r="E196"/>
  <c r="E195" s="1"/>
  <c r="H187"/>
  <c r="E82"/>
  <c r="D196"/>
  <c r="H196" s="1"/>
  <c r="H127"/>
  <c r="E126"/>
  <c r="D82"/>
  <c r="D59"/>
  <c r="D53"/>
  <c r="D38"/>
  <c r="H25"/>
  <c r="F17"/>
  <c r="F11"/>
  <c r="F207"/>
  <c r="F181"/>
  <c r="E190"/>
  <c r="E189" s="1"/>
  <c r="F172"/>
  <c r="F168"/>
  <c r="D167"/>
  <c r="F159"/>
  <c r="E158"/>
  <c r="E152" s="1"/>
  <c r="F154"/>
  <c r="H148"/>
  <c r="E147"/>
  <c r="F145"/>
  <c r="E144"/>
  <c r="H136"/>
  <c r="F137"/>
  <c r="F131"/>
  <c r="F127"/>
  <c r="H124"/>
  <c r="F124"/>
  <c r="F121"/>
  <c r="H116"/>
  <c r="F111"/>
  <c r="H105"/>
  <c r="F102"/>
  <c r="F97"/>
  <c r="H97"/>
  <c r="F83"/>
  <c r="H82"/>
  <c r="D189"/>
  <c r="F171"/>
  <c r="H171"/>
  <c r="E129"/>
  <c r="H130"/>
  <c r="E166"/>
  <c r="F167"/>
  <c r="H167"/>
  <c r="D129"/>
  <c r="F130"/>
  <c r="D166"/>
  <c r="D64"/>
  <c r="D46"/>
  <c r="D10"/>
  <c r="H83"/>
  <c r="H102"/>
  <c r="H106"/>
  <c r="H154"/>
  <c r="H207"/>
  <c r="F15"/>
  <c r="F65"/>
  <c r="F106"/>
  <c r="F191"/>
  <c r="F197"/>
  <c r="E110"/>
  <c r="E100" s="1"/>
  <c r="H68"/>
  <c r="H62"/>
  <c r="F56"/>
  <c r="F44"/>
  <c r="H71"/>
  <c r="H111"/>
  <c r="H131"/>
  <c r="H163"/>
  <c r="D158"/>
  <c r="H158" s="1"/>
  <c r="D147"/>
  <c r="D144"/>
  <c r="D110"/>
  <c r="D100" s="1"/>
  <c r="D96"/>
  <c r="D73" s="1"/>
  <c r="H168"/>
  <c r="H172"/>
  <c r="F7"/>
  <c r="F39"/>
  <c r="F163"/>
  <c r="E184"/>
  <c r="F184" s="1"/>
  <c r="F54"/>
  <c r="H41"/>
  <c r="H137"/>
  <c r="H181"/>
  <c r="H197"/>
  <c r="H206"/>
  <c r="H78"/>
  <c r="H79"/>
  <c r="F79"/>
  <c r="H74"/>
  <c r="F75"/>
  <c r="H75"/>
  <c r="H70"/>
  <c r="E64"/>
  <c r="H64"/>
  <c r="H65"/>
  <c r="F62"/>
  <c r="H60"/>
  <c r="E59"/>
  <c r="F60"/>
  <c r="H56"/>
  <c r="H54"/>
  <c r="E53"/>
  <c r="F49"/>
  <c r="E46"/>
  <c r="F46" s="1"/>
  <c r="H49"/>
  <c r="H47"/>
  <c r="F47"/>
  <c r="E38"/>
  <c r="H38" s="1"/>
  <c r="H44"/>
  <c r="H39"/>
  <c r="F36"/>
  <c r="H6"/>
  <c r="F25"/>
  <c r="H20"/>
  <c r="F20"/>
  <c r="E19"/>
  <c r="D19"/>
  <c r="E10"/>
  <c r="H11"/>
  <c r="H7"/>
  <c r="D205"/>
  <c r="H205" s="1"/>
  <c r="F206"/>
  <c r="D183"/>
  <c r="F180"/>
  <c r="D179"/>
  <c r="H179" s="1"/>
  <c r="F136"/>
  <c r="D135"/>
  <c r="H135" s="1"/>
  <c r="F105"/>
  <c r="F78"/>
  <c r="F70"/>
  <c r="E73"/>
  <c r="F64"/>
  <c r="F196"/>
  <c r="D195"/>
  <c r="F158"/>
  <c r="F101"/>
  <c r="F82"/>
  <c r="F74"/>
  <c r="D58"/>
  <c r="F6"/>
  <c r="C68"/>
  <c r="C131"/>
  <c r="G131" s="1"/>
  <c r="H195" l="1"/>
  <c r="H126"/>
  <c r="G126"/>
  <c r="F126"/>
  <c r="D152"/>
  <c r="F152" s="1"/>
  <c r="H73"/>
  <c r="H190"/>
  <c r="F190"/>
  <c r="H189"/>
  <c r="F189"/>
  <c r="F166"/>
  <c r="E143"/>
  <c r="F147"/>
  <c r="F129"/>
  <c r="F110"/>
  <c r="E183"/>
  <c r="F183" s="1"/>
  <c r="H184"/>
  <c r="H166"/>
  <c r="D143"/>
  <c r="H144"/>
  <c r="F144"/>
  <c r="H129"/>
  <c r="H110"/>
  <c r="H147"/>
  <c r="H100"/>
  <c r="H96"/>
  <c r="F96"/>
  <c r="E58"/>
  <c r="F58" s="1"/>
  <c r="H59"/>
  <c r="F59"/>
  <c r="F53"/>
  <c r="H53"/>
  <c r="H46"/>
  <c r="F38"/>
  <c r="H19"/>
  <c r="D9"/>
  <c r="F19"/>
  <c r="F10"/>
  <c r="E9"/>
  <c r="H10"/>
  <c r="F195"/>
  <c r="F179"/>
  <c r="F73"/>
  <c r="F100"/>
  <c r="F135"/>
  <c r="F205"/>
  <c r="C207"/>
  <c r="G207" s="1"/>
  <c r="C197"/>
  <c r="C196" s="1"/>
  <c r="C191"/>
  <c r="C187"/>
  <c r="G187" s="1"/>
  <c r="C185"/>
  <c r="G185" s="1"/>
  <c r="C181"/>
  <c r="C172"/>
  <c r="C168"/>
  <c r="C163"/>
  <c r="G163" s="1"/>
  <c r="C159"/>
  <c r="G159" s="1"/>
  <c r="C154"/>
  <c r="G154" s="1"/>
  <c r="C148"/>
  <c r="C145"/>
  <c r="C137"/>
  <c r="C127"/>
  <c r="G127" s="1"/>
  <c r="C124"/>
  <c r="G124" s="1"/>
  <c r="C121"/>
  <c r="G121" s="1"/>
  <c r="F143" l="1"/>
  <c r="H152"/>
  <c r="H143"/>
  <c r="D234"/>
  <c r="E234"/>
  <c r="C167"/>
  <c r="G167" s="1"/>
  <c r="G168"/>
  <c r="C171"/>
  <c r="G171" s="1"/>
  <c r="G172"/>
  <c r="C136"/>
  <c r="G137"/>
  <c r="G197"/>
  <c r="C147"/>
  <c r="G147" s="1"/>
  <c r="G148"/>
  <c r="C190"/>
  <c r="G191"/>
  <c r="C180"/>
  <c r="G181"/>
  <c r="C144"/>
  <c r="G144" s="1"/>
  <c r="G145"/>
  <c r="H183"/>
  <c r="H58"/>
  <c r="F9"/>
  <c r="H9"/>
  <c r="C184"/>
  <c r="C158"/>
  <c r="C116"/>
  <c r="G116" s="1"/>
  <c r="C111"/>
  <c r="G111" s="1"/>
  <c r="C166" l="1"/>
  <c r="G166" s="1"/>
  <c r="C143"/>
  <c r="G143" s="1"/>
  <c r="F234"/>
  <c r="C179"/>
  <c r="G179" s="1"/>
  <c r="G180"/>
  <c r="C135"/>
  <c r="G135" s="1"/>
  <c r="G136"/>
  <c r="C183"/>
  <c r="G183" s="1"/>
  <c r="G184"/>
  <c r="C152"/>
  <c r="G152" s="1"/>
  <c r="G158"/>
  <c r="C189"/>
  <c r="G189" s="1"/>
  <c r="G190"/>
  <c r="C195"/>
  <c r="G196"/>
  <c r="H234"/>
  <c r="C110"/>
  <c r="G110" s="1"/>
  <c r="C106"/>
  <c r="C102"/>
  <c r="C97"/>
  <c r="C93"/>
  <c r="C83"/>
  <c r="C79"/>
  <c r="C75"/>
  <c r="C71"/>
  <c r="C65"/>
  <c r="C62"/>
  <c r="G62" s="1"/>
  <c r="C60"/>
  <c r="G60" s="1"/>
  <c r="C56"/>
  <c r="G56" s="1"/>
  <c r="C54"/>
  <c r="G54" s="1"/>
  <c r="C49"/>
  <c r="G49" s="1"/>
  <c r="C47"/>
  <c r="G47" s="1"/>
  <c r="C44"/>
  <c r="G44" s="1"/>
  <c r="C41"/>
  <c r="G41" s="1"/>
  <c r="C39"/>
  <c r="G39" s="1"/>
  <c r="C36"/>
  <c r="C25"/>
  <c r="G25" s="1"/>
  <c r="C20"/>
  <c r="G20" s="1"/>
  <c r="C17"/>
  <c r="G17" s="1"/>
  <c r="C15"/>
  <c r="C11"/>
  <c r="G11" s="1"/>
  <c r="C7"/>
  <c r="C206"/>
  <c r="G83" l="1"/>
  <c r="C82"/>
  <c r="G195"/>
  <c r="C105"/>
  <c r="G105" s="1"/>
  <c r="G106"/>
  <c r="C78"/>
  <c r="G78" s="1"/>
  <c r="G79"/>
  <c r="C70"/>
  <c r="G70" s="1"/>
  <c r="G71"/>
  <c r="C205"/>
  <c r="G205" s="1"/>
  <c r="G206"/>
  <c r="C101"/>
  <c r="G101" s="1"/>
  <c r="G102"/>
  <c r="C6"/>
  <c r="G6" s="1"/>
  <c r="G7"/>
  <c r="C74"/>
  <c r="G74" s="1"/>
  <c r="G75"/>
  <c r="C96"/>
  <c r="G96" s="1"/>
  <c r="G97"/>
  <c r="C64"/>
  <c r="G64" s="1"/>
  <c r="G65"/>
  <c r="C46"/>
  <c r="G46" s="1"/>
  <c r="C59"/>
  <c r="C100"/>
  <c r="G100" s="1"/>
  <c r="C10"/>
  <c r="G10" s="1"/>
  <c r="C53"/>
  <c r="G53" s="1"/>
  <c r="C19"/>
  <c r="G19" s="1"/>
  <c r="C38"/>
  <c r="G38" s="1"/>
  <c r="C58" l="1"/>
  <c r="G58" s="1"/>
  <c r="G59"/>
  <c r="C73"/>
  <c r="G73" s="1"/>
  <c r="G82"/>
  <c r="C9"/>
  <c r="G9" l="1"/>
  <c r="C130"/>
  <c r="C129" l="1"/>
  <c r="C234" s="1"/>
  <c r="G130"/>
  <c r="G234" l="1"/>
  <c r="G129"/>
</calcChain>
</file>

<file path=xl/sharedStrings.xml><?xml version="1.0" encoding="utf-8"?>
<sst xmlns="http://schemas.openxmlformats.org/spreadsheetml/2006/main" count="516" uniqueCount="439">
  <si>
    <t>02 0 00 00000</t>
  </si>
  <si>
    <t>02 3 00 00000</t>
  </si>
  <si>
    <t>01 0 00 00000</t>
  </si>
  <si>
    <t>01 1 00 00000</t>
  </si>
  <si>
    <t>01 1 01 20030</t>
  </si>
  <si>
    <t>03 0 00 00000</t>
  </si>
  <si>
    <t>06 3 00 00000</t>
  </si>
  <si>
    <t>Подпрограмма "Доступная среда"</t>
  </si>
  <si>
    <t>09 0 00 00000</t>
  </si>
  <si>
    <t>09 1 00 00000</t>
  </si>
  <si>
    <t>05 0 00 00000</t>
  </si>
  <si>
    <t>05 1 00 00000</t>
  </si>
  <si>
    <t>05 1 01 70590</t>
  </si>
  <si>
    <t>05 1 01 70610</t>
  </si>
  <si>
    <t>05 2 00 00000</t>
  </si>
  <si>
    <t>05 2 01 70590</t>
  </si>
  <si>
    <t>05 2 01 70610</t>
  </si>
  <si>
    <t>05 4 00 00000</t>
  </si>
  <si>
    <t>02 1 00 00000</t>
  </si>
  <si>
    <t>02 2 00 00000</t>
  </si>
  <si>
    <t>02 3 02 93080</t>
  </si>
  <si>
    <t>02 5 00 00000</t>
  </si>
  <si>
    <t>02 5 01 70590</t>
  </si>
  <si>
    <t>Подпрограмма "Социальная поддержка семей и детей"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</si>
  <si>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</si>
  <si>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Наименование</t>
  </si>
  <si>
    <t>Целевая статья</t>
  </si>
  <si>
    <t>Процентные платежи по муниципальному долгу</t>
  </si>
  <si>
    <t>Всего расходов</t>
  </si>
  <si>
    <t>Расходы, связанные с исполнением решений, принятых судебными органами</t>
  </si>
  <si>
    <t>Руководство и управление в сфере установленных функций органов  местного самоуправления</t>
  </si>
  <si>
    <t xml:space="preserve">Председатель контрольно-счетной комиссии </t>
  </si>
  <si>
    <t>Субвенции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</t>
  </si>
  <si>
    <t>Субвенции на создание и обеспечение деятельности комиссий по делам несовершеннолетних и защите их прав</t>
  </si>
  <si>
    <t>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</si>
  <si>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Субвенции на реализацию отдельных государственных полномочий по созданию административных комиссий</t>
  </si>
  <si>
    <t>Оценка недвижимости, признание прав и регулирование отношений муниципальной собственности</t>
  </si>
  <si>
    <t>Проведение мероприятий для детей и молодежи</t>
  </si>
  <si>
    <t>Пенсии за выслугу лет муниципальным служащим</t>
  </si>
  <si>
    <t>Реализация физкультурных и спортивно-массовых мероприятий; участие спортсменов в краевых, межрегиональных и международных физкультурных и спортивных мероприятиях, привлечение медицинского персонала, приобретение инвентаря и формы</t>
  </si>
  <si>
    <t>Обеспечение материального стимулирования организаторов физкультурно-массовой работы в поселениях</t>
  </si>
  <si>
    <t>Расходы на обеспечение деятельности (оказание услуг, выполнение работ) муниципальных учреждений</t>
  </si>
  <si>
    <t>Мероприятия по профилактике экстремизма и терроризма</t>
  </si>
  <si>
    <t>Расходы по оплате договоров на выполнение работ, оказание услуг, связанных с капитальным ремонтом нефинансовых активов, полученных в аренду или безвозмездное пользование, закрепленных за муниципальными учреждениями на праве оперативного управления</t>
  </si>
  <si>
    <t>Расходы на приобретение муниципальными учреждениями недвижимого и особо ценного движимого имущества</t>
  </si>
  <si>
    <t>Исполнения обязательств по уплате взносов за капитальный ремонт общего имущества в многоквартирных домах</t>
  </si>
  <si>
    <t>Расходы на обеспечение деятельности (оказание услуг, выполнение работ) муниципальных учреждений (Спортивный комплекс "Луч")</t>
  </si>
  <si>
    <t>99 0 00 00000</t>
  </si>
  <si>
    <t>18 0 00 00000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</si>
  <si>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</si>
  <si>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07 0 00 00000</t>
  </si>
  <si>
    <t>Подпрограмма "Снижение рисков и смягчение последствий чрезвычайных ситуаций природного и техногенного характера в Приморском крае"</t>
  </si>
  <si>
    <t>07 1 00 00000</t>
  </si>
  <si>
    <t>11 0 00 00000</t>
  </si>
  <si>
    <t>11 1 00 00000</t>
  </si>
  <si>
    <t>11 2 00 00000</t>
  </si>
  <si>
    <t>18 1 00 00000</t>
  </si>
  <si>
    <t>18 1 03 20170</t>
  </si>
  <si>
    <t>99 9 99 93040</t>
  </si>
  <si>
    <t>12 0 00 00000</t>
  </si>
  <si>
    <t>12 1 00 00000</t>
  </si>
  <si>
    <t>12 2 00 00000</t>
  </si>
  <si>
    <t>12 2 03 20190</t>
  </si>
  <si>
    <t>12 2 03 20200</t>
  </si>
  <si>
    <t>13 0 00 00000</t>
  </si>
  <si>
    <t>13 1 00 00000</t>
  </si>
  <si>
    <t>17 0 00 00000</t>
  </si>
  <si>
    <t>06 0 00 00000</t>
  </si>
  <si>
    <t>Субвенции на регистрацию и учет граждан, имеющих право на получение жилищных субсидий в связис переселением из районов Крайнего Севера и приравненных к ним местностей</t>
  </si>
  <si>
    <t>05 3 00 00000</t>
  </si>
  <si>
    <t>02 6 00 00000</t>
  </si>
  <si>
    <t>06 6 00 00000</t>
  </si>
  <si>
    <t>99 9 99 59300</t>
  </si>
  <si>
    <t>12 2 03 00000</t>
  </si>
  <si>
    <t>06 6 01 S2320</t>
  </si>
  <si>
    <t>06 3 01 L4970</t>
  </si>
  <si>
    <t xml:space="preserve">Софинансирование из местного бюджета мероприятий по обеспечению развития и укреплению материально-технической базы домов культуры в населенных пунктах с числом жителей до 50 тысяч человек </t>
  </si>
  <si>
    <t xml:space="preserve">05 3 01 L4670 </t>
  </si>
  <si>
    <t>Субсидии организациям на возмещение расходов в области ЖКХ</t>
  </si>
  <si>
    <t>06 6 02 60030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</si>
  <si>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</si>
  <si>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99 9 99 93130</t>
  </si>
  <si>
    <t>02 6 Е1 00000</t>
  </si>
  <si>
    <t>Субсидии из краевого бюджета бюджетам муниципальных образований Приморского края на комплектование книжных фондов и обеспечение информационно-техническим оборудованием библиотек</t>
  </si>
  <si>
    <t>Основное мероприятие "Выполнение обязательств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родителей"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</si>
  <si>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</si>
  <si>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06 5 00 00000</t>
  </si>
  <si>
    <t>06 5 01 00000</t>
  </si>
  <si>
    <t>Основное мероприятие "Обеспечение граждан твердым топливом (дровами)"</t>
  </si>
  <si>
    <t>Субсидии бюджетам муниципальных образований Приморского края на обеспечение граждан твердым топливом (дровами)</t>
  </si>
  <si>
    <t>12 2 R1 00000</t>
  </si>
  <si>
    <t>12 2 R1 53932</t>
  </si>
  <si>
    <t>Материальная поддержка студентов</t>
  </si>
  <si>
    <t>Софинансирование из местного бюджета субсидии бюджетам муниципальных образований Приморского края на обеспечение граждан твердым топливом (дровами)</t>
  </si>
  <si>
    <t>Софинансирование из местного бюджета субсидии из краевого бюджета бюджетам муниципальных образований Приморского края на комплектование книжных фондов и обеспечение информационно-техническим оборудованием библиотек</t>
  </si>
  <si>
    <t>05 3 01 S2540</t>
  </si>
  <si>
    <t>99 9 99 10010</t>
  </si>
  <si>
    <t>99 9 99 10020</t>
  </si>
  <si>
    <t>99 9 99 10030</t>
  </si>
  <si>
    <t>99 9 99 10050</t>
  </si>
  <si>
    <t>99 9 99 10060</t>
  </si>
  <si>
    <t>99 9 99 10070</t>
  </si>
  <si>
    <t>99 9 99 20240</t>
  </si>
  <si>
    <t>99 9 99 70590</t>
  </si>
  <si>
    <t>99 9 99 20220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</si>
  <si>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</t>
  </si>
  <si>
    <t>02 2 01 70590</t>
  </si>
  <si>
    <t>02 2 01 70600</t>
  </si>
  <si>
    <t>02 2 01 93060</t>
  </si>
  <si>
    <t>02 1 01 70590</t>
  </si>
  <si>
    <t>02 1 01 70600</t>
  </si>
  <si>
    <t>02 1 01 93070</t>
  </si>
  <si>
    <t>Основное мероприятие "Реализация образовательных программ дошкольного образования"</t>
  </si>
  <si>
    <t>02 1 01 00000</t>
  </si>
  <si>
    <t>06 6 03 00000</t>
  </si>
  <si>
    <t>06 6 03 S2620</t>
  </si>
  <si>
    <t>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</si>
  <si>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13 1 01 00000</t>
  </si>
  <si>
    <t>02 2 01 53030</t>
  </si>
  <si>
    <t>13 1 01 S2280</t>
  </si>
  <si>
    <t>20 0 00 00000</t>
  </si>
  <si>
    <t>99 9 99 93180</t>
  </si>
  <si>
    <t>06 5 01 R0820</t>
  </si>
  <si>
    <t>02 6 Е1 93140</t>
  </si>
  <si>
    <t>Субсидии бюджетам муниципальных образований Приморского края на организацию физкультурно-спортивной работы по месту жительства</t>
  </si>
  <si>
    <t>02 3 01 70590</t>
  </si>
  <si>
    <t>(руб.)</t>
  </si>
  <si>
    <t>Реализация мероприятий по модернизации школьных систем образования</t>
  </si>
  <si>
    <t>Софинансирование из местного бюджета на реализацию мероприятий по модернизации школьных систем образования</t>
  </si>
  <si>
    <t>Субсидии бюджетам муниципальных образований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</si>
  <si>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Софинансирование из местного бюджета  по субсидиям на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</si>
  <si>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</si>
  <si>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05 3 01 L5190</t>
  </si>
  <si>
    <t>Субсидии бюджетам муниципальных образований на обеспечение земельных участков, предоставленных на бесплатной основе гражданам, имеющим трех и более детей, инженерной инфраструктурой</t>
  </si>
  <si>
    <t>06 6 01 S2100</t>
  </si>
  <si>
    <t>Софинансирование из местного бюджета  на обеспечение земельных участков, предоставленных на бесплатной основе гражданам, имеющим трех и более детей, инженерной инфраструктурой</t>
  </si>
  <si>
    <t>Субсидии из краевого бюджета бюджетам муниципальных образований Приморского края реализацию мероприятий по обеспечению жильем молодых семей</t>
  </si>
  <si>
    <t>Софинансирование из местного бюджета на реализацию мероприятий по обеспечению жильем молодых семей</t>
  </si>
  <si>
    <t>Софинансирование из местного бюджета на организацию физкультурно-спортивной работы по месту жительства</t>
  </si>
  <si>
    <t>Субсидии бюджетам муниципальных образований Приморского края на организацию транспортного обслуживания населения в границах муниципальных образований Приморского края</t>
  </si>
  <si>
    <t>12 1 01 S2410</t>
  </si>
  <si>
    <t>Софинансирование из местного бюджета  на организацию транспортного обслуживания населения в границах муниципальных образований Приморского края</t>
  </si>
  <si>
    <t>Софинансирование из местного бюджета на мероприятия по озданию и развитию системы газоснабжения муниципальных образований</t>
  </si>
  <si>
    <t>Субсидии бюджетам муниципальных образований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</si>
  <si>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Софинансирование из местного бюджета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</si>
  <si>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Проведение мероприятий по восстановлению воинских захоронений</t>
  </si>
  <si>
    <t>19 1 01 L2990</t>
  </si>
  <si>
    <t>19 1 01 00000</t>
  </si>
  <si>
    <t>Субсидии бюджетам муниципальных образований на мероприятия по поддержке муниципальных программ по благоустройству территорий муниципальных образований</t>
  </si>
  <si>
    <t>Софинансирование из местного бюджета на мероприятия по поддержке муниципальных программ по благоустройству территорий муниципальных образований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</si>
  <si>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Приморского края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</si>
  <si>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Приморского края</t>
  </si>
  <si>
    <t>Субвенции на обеспечения оздоровления и отдыха детей Приморского края (за исключением организации отдыха детей в каникулярное время)</t>
  </si>
  <si>
    <t>Субвенции бюджетам муниципальных образований Приморского края на обеспечение бесплатным питанием детей, обучающихся в муниципальных образовательных организациях Приморского края</t>
  </si>
  <si>
    <t>Субвенции бюджетам муниципальных образований на осуществление государственных полномочий органов опеки и попечительства в отношении несовершеннолетних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</si>
  <si>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</si>
  <si>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99 9 99 00000</t>
  </si>
  <si>
    <t>99 9 99 93100</t>
  </si>
  <si>
    <t>99 9 99 51180</t>
  </si>
  <si>
    <t>99 9 00 00000</t>
  </si>
  <si>
    <t>Субвенции                                                                                                        бюджетам муниципальных образований Приморского края на реализацию государственных полномочий по организации мероприятий при осуществлении деятельности по обращению с животными без владельцев</t>
  </si>
  <si>
    <t>Финансовое обеспечение дорожной деятельности в рамках реализации национального проекта "Безопасные качественные дороги" (на автомобильных дорогах местного значения на территории Приморского края)</t>
  </si>
  <si>
    <t>Софинансирование с местного бюджета на финансовое обеспечение дорожной деятельности в рамках реализации национального проекта "Безопасные качественные дороги" (на автомобильных дорогах местного значения на территории Приморского края)</t>
  </si>
  <si>
    <t>Региональный проект "Региональная и местная дорожная сеть"</t>
  </si>
  <si>
    <t>Региональный проект "Современная школа"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</si>
  <si>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</si>
  <si>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</si>
  <si>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Софинансирование из местного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</si>
  <si>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 1 02 S2020</t>
  </si>
  <si>
    <t>02 3 01 00000</t>
  </si>
  <si>
    <t>Расходы на обеспечение деятельности (оказание услуг, выполнение работ) муниципальных учреждений (ДЮСШ)</t>
  </si>
  <si>
    <t>05 3 A2 55194</t>
  </si>
  <si>
    <t>Софинансирование из местного бюджета мероприятий  на государственную поддержку лучших работников муниципальных учреждений культуры, находящихся на территориях сельских поселений</t>
  </si>
  <si>
    <t xml:space="preserve">Софинансирование из местного бюджета мероприятий на на государственную поддержку муниципальных учреждений культуры </t>
  </si>
  <si>
    <t>05 3 A2 55195</t>
  </si>
  <si>
    <t>17 2 00 00000</t>
  </si>
  <si>
    <t>Основное мероприятие "Пропаганда и популяризация предпринимательской деятельности"</t>
  </si>
  <si>
    <t>17 2 03 00000</t>
  </si>
  <si>
    <t>Пропаганда и популяризация предпринимательской деятельности</t>
  </si>
  <si>
    <t>12 1 01 60010</t>
  </si>
  <si>
    <t>Субсидии юридическим лицам на возмещение недополученных доходов, возникающих в связи с регулированием органами исполнительной власти Приморского края тарифов на перевозки поссажиров и багажа автомобильным транспортом</t>
  </si>
  <si>
    <t>12 1 01 00000</t>
  </si>
  <si>
    <t>Перевоз невостребованных трупов в морг и к месту захоронения</t>
  </si>
  <si>
    <t>99 9 99 20430</t>
  </si>
  <si>
    <t>99 9 99 20440</t>
  </si>
  <si>
    <t>Благоустройство Шкотовского муниципального округа</t>
  </si>
  <si>
    <t>Подпрограмма "Развитие системы дошкольного образования"</t>
  </si>
  <si>
    <t>Основное мероприятие "Развитие инфраструктуры организаций дошкольного образования"</t>
  </si>
  <si>
    <t>02 1 02 00000</t>
  </si>
  <si>
    <t>02 2 01 00000</t>
  </si>
  <si>
    <t>02 2 02 00000</t>
  </si>
  <si>
    <t>Основное мероприятие "Создание условий для получения качественного общего образования"</t>
  </si>
  <si>
    <t>Основное мероприятие "Реализация образовательных программ общего образования"</t>
  </si>
  <si>
    <t>02 2 02 93150</t>
  </si>
  <si>
    <t>02 2 02 R3040</t>
  </si>
  <si>
    <t>02 2 02 70620</t>
  </si>
  <si>
    <t>Субсидии бюджетным учреждениям на питание обучающихся, мобилизованных граждан</t>
  </si>
  <si>
    <t>Основное мероприятие "Развитие материально – технической базы общеобразовательных учреждений Шкотовского муниципального округа (капитальные ремонты, благоустройство территорий, оформление рекреационных пространств)"</t>
  </si>
  <si>
    <t>02 2 03 00000</t>
  </si>
  <si>
    <t>02 2 03 L7500</t>
  </si>
  <si>
    <t>Основное мероприятие региональный проект "Патриотическое воспитание граждан Российской Федерации</t>
  </si>
  <si>
    <t>Основное мероприятие "Реализация образовательных программ дополнительного образования"</t>
  </si>
  <si>
    <t>02 3 02 00000</t>
  </si>
  <si>
    <t>Основное мероприятие "Развитие системы отдыха, оздоровления и занятости детей и подростков на территории Шкотовского муниципального округа"</t>
  </si>
  <si>
    <t>02 3 02 20060</t>
  </si>
  <si>
    <t>Развитие системы отдыха, оздоровления и занятости детей и подростков на территории Шкотовского муниципального округа</t>
  </si>
  <si>
    <t>Подпрограмма "Совершенствование управления системой образования"</t>
  </si>
  <si>
    <t>02 5 01 00000</t>
  </si>
  <si>
    <t>02 5 02 00000</t>
  </si>
  <si>
    <t>Основное мероприятие "Развитие кадрового потенциала в образовательных организациях Шкотовского муниципального округа"</t>
  </si>
  <si>
    <t>Муниципальная программа "Социальная поддержка населения Шкотовского муниципального округа на 2023-2027 годы"</t>
  </si>
  <si>
    <t>03 2 00 00000</t>
  </si>
  <si>
    <t>03 2 01 00000</t>
  </si>
  <si>
    <t>Основное мероприятие "Меры социальной поддержки семей, имеющих детей"</t>
  </si>
  <si>
    <t>02 5 02 20330</t>
  </si>
  <si>
    <t>Муниципальная программа "Развитие культуры Шкотовского муниципального округа Приморского края на 2021-2027 годы"</t>
  </si>
  <si>
    <t>05 1 01 00000</t>
  </si>
  <si>
    <t>05 2 01 00000</t>
  </si>
  <si>
    <t>05 3 01 00000</t>
  </si>
  <si>
    <t>Подпрограмма "Поддержка учреждений культуры в Шкотовском муниципальном округе"</t>
  </si>
  <si>
    <t>Основное мероприятие "Обеспечение поддержки учреждений культуры в Шкотовском муниципальном округе"</t>
  </si>
  <si>
    <t>05 3 А2 00000</t>
  </si>
  <si>
    <t>Региональный проект "Творческие люди"</t>
  </si>
  <si>
    <t xml:space="preserve">Подпрограмма "Осуществление руководства и управления в сфере установленных функций учреждения культуры Шкотовского округа " (финансово-методический центр) </t>
  </si>
  <si>
    <t>05 4 01 70590</t>
  </si>
  <si>
    <t>05 4 01 70610</t>
  </si>
  <si>
    <t>19 1 00 00000</t>
  </si>
  <si>
    <t>19 0 00 00000</t>
  </si>
  <si>
    <t>Основное мероприятие "Мероприятия историко-патриотической, патриотической, культурно-патриотической, спортивно-патриотической направленности"</t>
  </si>
  <si>
    <t>Мероприятия непрограммных направлений деятельности органов государственной власти</t>
  </si>
  <si>
    <t>Непрограммные мероприятия</t>
  </si>
  <si>
    <t>Непрограммные направления деятельности органов местного самоуправления Шкотовского муниципального округа</t>
  </si>
  <si>
    <t>Резервный фонд администрации Шкотовского муниципального окргуа</t>
  </si>
  <si>
    <t>99 9 99 51200</t>
  </si>
  <si>
    <t>99 9 99 93160</t>
  </si>
  <si>
    <t>07 1 01 20040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</si>
  <si>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 Шкотовского муниципального округа"</t>
  </si>
  <si>
    <t>Муниципальная программа "Развитие транспортного комплекса Шкотовского муниципального округа на 2022-2027 годы"</t>
  </si>
  <si>
    <t xml:space="preserve">Подпрограмма  "Развитие транспортного комплекса Шкотовского муниципального округа на 2022-2027 годы" </t>
  </si>
  <si>
    <t>Основное мероприятие "Организация транспортного обслуживания населения между поселениями в границах Шкотовского муниципального округа"</t>
  </si>
  <si>
    <t>Подпрограмма "Развитие дорожной отрасли в Шкотовском муниципальном округа на 2022-2027 годы"</t>
  </si>
  <si>
    <t>Основное мероприятие "Поддержка дорожного хозяйства Шкотовского муниципального округа"</t>
  </si>
  <si>
    <t>Ремонт автомобильных дорог муниципального значения на территории Шкотовского муниципального округа</t>
  </si>
  <si>
    <t>Содержание автомобильных дорог муниципального значения на территории Шкотовского муниципального округа</t>
  </si>
  <si>
    <t>Муниципальная программа "Развитие и поддержка малого и среднего предпринимательства в Шкотовском муниципальном округе на 2021-2027 годы</t>
  </si>
  <si>
    <t>Подпрограмма "Развитие и поддержка малого и среднего предпринимательства в Шкотовском муниципальномокруге на 2021-2027 годы"</t>
  </si>
  <si>
    <t>Муниципальная программа "Формирование здорового образа жизни и профилактика заболеваний в Шкотовском муниципальном округе на 2021-2027 годы"</t>
  </si>
  <si>
    <t>Подпрограмма  "Укрепление общественного здоровья в Шкотовском муниципальном округе на 2021-2027 годы"</t>
  </si>
  <si>
    <t>Совершенствование медико-гигиенического воспитания по профилактике заболеваний</t>
  </si>
  <si>
    <t>03 4 00 00000</t>
  </si>
  <si>
    <t>Подпрограмма "Социальная поддержка отдельных граждан в Шкотовском муниципальном округе"</t>
  </si>
  <si>
    <t>03 4 01 10090</t>
  </si>
  <si>
    <t>03 4 01 00000</t>
  </si>
  <si>
    <t>Основное мероприятие "Выплата пенсий и доплат к пенсии"</t>
  </si>
  <si>
    <t>Основное мероприятие "Меры социальной поддержки детей-сирот и детей, оставшихся без попечения родителей"</t>
  </si>
  <si>
    <t>03 2 02 00000</t>
  </si>
  <si>
    <t>03 2 02 93090</t>
  </si>
  <si>
    <t>Муниципальная программа "Обеспечение доступным жильем и качественными услугами жилищно-коммунального хозяйства населения Шкотовского округа на 2020-2027 годы"</t>
  </si>
  <si>
    <t>Подпрограмма "Обеспечение жильём молодых семей Шкотовского муниципального округа"</t>
  </si>
  <si>
    <t>06 3 01 00000</t>
  </si>
  <si>
    <t>Подпрограмма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</si>
  <si>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>03 3 00 00000</t>
  </si>
  <si>
    <t>Основное мероприятие "Мероприятия по адаптации приоритетных объектов социальной, транспортной, инженерной структуры для обеспечения доступности получения услуг инвалидами и другими маломобильными группами населения"</t>
  </si>
  <si>
    <t>Муниципальная программа "Развитие физической культуры и спорта в Шкотовском муниципальном округе  на 2020-2027 годы"</t>
  </si>
  <si>
    <t>Подпрограмма "Развитие массовой физической культуры и спорта в Шкотовском муниципальном округе"</t>
  </si>
  <si>
    <t>09 1 01 92190</t>
  </si>
  <si>
    <t>09 1 01 S2190</t>
  </si>
  <si>
    <t>09 1 01 20130</t>
  </si>
  <si>
    <t>09 1 01 20120</t>
  </si>
  <si>
    <t>09 1 01 00000</t>
  </si>
  <si>
    <t>09 1 01 70590</t>
  </si>
  <si>
    <t>Муниципальная программа Шкотовского муниципального округа "Информационное общество" на 2020-2027 годы</t>
  </si>
  <si>
    <t>Подпрограмма "Информационная среда"</t>
  </si>
  <si>
    <t>11 2 01 00000</t>
  </si>
  <si>
    <t>Основное мероприятие "Информирование населения  Шкотовского муниципального округа</t>
  </si>
  <si>
    <t>Расходы на обеспечение деятельности (оказание услуг, выполнение работ) муниципальных учреждений (МБУ Редакция СМИ)</t>
  </si>
  <si>
    <t>11 2 01 70590</t>
  </si>
  <si>
    <t>99 9 99 10080</t>
  </si>
  <si>
    <t>Организация выполнения и осуществления мер пожарной безопасности</t>
  </si>
  <si>
    <t>Подпрограмма "Развитие цифровой экономики в Шкотовском муниципальном округе"</t>
  </si>
  <si>
    <t>Основное мероприятие "Реализация мероприятий по информационной безопасности"</t>
  </si>
  <si>
    <t>11 1 01 00000</t>
  </si>
  <si>
    <t>Реализация мероприятий по информационной безопасности</t>
  </si>
  <si>
    <t>11 1 01 20180</t>
  </si>
  <si>
    <t>Размещение социальной рекламы на объектах наружной рекламы, расположенных на территории Шкотовского муниципального округа</t>
  </si>
  <si>
    <t>11 2 01 20150</t>
  </si>
  <si>
    <t>11 2 01 20070</t>
  </si>
  <si>
    <t>Информирование населения о реализации муниципальных программ Шкотовского муниципального округа, социально значимых проектов и мероприятий на официальном сайте администрации Шкотовского муниципального округа</t>
  </si>
  <si>
    <t>Муниципальная программа Шкотовского муниципального округа "Безопасный город" на 2024-2027 годы</t>
  </si>
  <si>
    <t>Подпрограмма "Комплексные меры профилактики правонарушений, экстремизма и терроризма, незаконного потребления наркотических средств и психотропных веществ в Шкотовском муниципальном округе"</t>
  </si>
  <si>
    <t>Основное мероприятие "Профилактиа незаконного потребления наркотических средств и психотропных веществ в Шкотовском муниципальном округе</t>
  </si>
  <si>
    <t>18 1 01 20160</t>
  </si>
  <si>
    <t>18 1 01 00000</t>
  </si>
  <si>
    <t>Проведение мероприятий по профилактике и  незаконного потребления наркотических средств и психотропных веществ в Шкотовском муниципальном округе</t>
  </si>
  <si>
    <t xml:space="preserve">Основное мероприятие "Формирование нетерпимого отношения к проявлениям терроризма и экстремизма,   повышение уровня антитеррористической защищенности объектов </t>
  </si>
  <si>
    <t>02 5 02 20340</t>
  </si>
  <si>
    <t xml:space="preserve">Материальная поддержка педагогов, выпускники которых получили от 80-100 баллов по результатам сдачи ЕГЭ </t>
  </si>
  <si>
    <t>99 9 99 93120</t>
  </si>
  <si>
    <t>02 3 03 20050</t>
  </si>
  <si>
    <t>02 3 03 00000</t>
  </si>
  <si>
    <t>Подпрограмма "Создание условий для обеспечения качественными услугами жилищно-коммунального хозяйства Шкотовского муниципального округа"</t>
  </si>
  <si>
    <t>Основное мероприятие "Поддержка организаций коммунального хозяйства"</t>
  </si>
  <si>
    <t>06 6 02 00000</t>
  </si>
  <si>
    <t>06 6 02 60050</t>
  </si>
  <si>
    <t>06 6 02 60040</t>
  </si>
  <si>
    <t>Субсидии на возмещение затрат на оплату жилищных услуг и услуг отопления жилых помещений семей военослужащих в зоне СВО</t>
  </si>
  <si>
    <t>Подпрограмма "Подпрограмма "Обеспечение деятельности органов исполнительной власти""</t>
  </si>
  <si>
    <t>06 9 00 00000</t>
  </si>
  <si>
    <t>06 9 01 00000</t>
  </si>
  <si>
    <t>06 9 01 20320</t>
  </si>
  <si>
    <t>Основное мероприятие "Капитальный ремонт многоквартирных домов Шкотовского муниципального округа"</t>
  </si>
  <si>
    <t>Основное мероприятие "Поддержка муниципальных программ в сфере водоснабжения, водоотведения и водоочистки"</t>
  </si>
  <si>
    <t>06 6 01 00000</t>
  </si>
  <si>
    <t>Капитальный ремонт объектов централизованного водоотведения с. Анисимовка</t>
  </si>
  <si>
    <t>06 6 01 20350</t>
  </si>
  <si>
    <t>Софинансирование из местного бюджета мероприятий по проектированию и (или) строительству, реконструкции, модернизации и капитальному ремонту объектов водопроводно-канализационного хозяйства (Строительство уличного водовода с колонками в п. Подъяпольское)</t>
  </si>
  <si>
    <t>06 6 02 60060</t>
  </si>
  <si>
    <t>Субсидии на возмещение затрат на оплату услуг по обеспечению твердым топливом семей военослужащих в зоне СВО</t>
  </si>
  <si>
    <t>06 6 04 00000</t>
  </si>
  <si>
    <t>Основное мероприятие "Обустройство и содержание контейнерных площадок временного размещения ТКО на территории сельских поселений"</t>
  </si>
  <si>
    <t>Меропрятия по обустройству и содержанию контейнерных площадок временного размещения ТКО</t>
  </si>
  <si>
    <t>06 6 04 20420</t>
  </si>
  <si>
    <t>Содержание и обслуживание казны Шкотовского муниципального округа</t>
  </si>
  <si>
    <t>99 9 99 20260</t>
  </si>
  <si>
    <t>20 1 00 00000</t>
  </si>
  <si>
    <t>20 1 02 00000</t>
  </si>
  <si>
    <t>20 1 02 S2610</t>
  </si>
  <si>
    <t>Муниципальная программа "Энергоэффективность, развитие газоснабжения и энергетики в Шкотовском муниципальном округе на 2020-2027 годы"</t>
  </si>
  <si>
    <t>Подпрограмма "Создание и развитие системы газоснабжения Шкотовского муниципального округа на 2020-2027 годы"</t>
  </si>
  <si>
    <t>Подпрограмма "Развитие сферы ритуальных услуг на территории Шкотовского муниципального округа"</t>
  </si>
  <si>
    <t>Основное мероприятие "Развитие сферы ритуальных услуг на территории Шкотовского муниципального округа"</t>
  </si>
  <si>
    <t>13 2 00 00000</t>
  </si>
  <si>
    <t>13 2 01 00000</t>
  </si>
  <si>
    <t>Софинансирование из местного бюджета на проектирование, строительство, капитальный ремонт и ремонт подъездных автомобильных дорог, проездов к земельным участкам, предоставленным (предоставляемым) на бесплатной основе гражданам, имеющим трех и более детей, и гражданам, имеющим двух детей, а также молодым семьям</t>
  </si>
  <si>
    <t>12 2 03 S2380</t>
  </si>
  <si>
    <t>Софинансирование из местного бюджета на мероприятия по обеспечению комплексного развития сельских территорий (строительство и реконструкция (модернизация), капитальный ремонт объектов государственных или муниципальных дошкольных образовательных организаций</t>
  </si>
  <si>
    <t>02 2 07 00000</t>
  </si>
  <si>
    <t>Софинансирование из местного бюджета на мероприятия по обеспечению комплексного развития сельских территорий (строительство и реконструкция (модернизация), капитальный ремонт объектов государственных или муниципальных общеобразовательных организаций)</t>
  </si>
  <si>
    <t>02 2 07 L5764</t>
  </si>
  <si>
    <t>02 6 EВ 00000</t>
  </si>
  <si>
    <t>02 6 EВ 51790</t>
  </si>
  <si>
    <t>02 1 03 00000</t>
  </si>
  <si>
    <t>02 1 03 L5764</t>
  </si>
  <si>
    <t>13 2 01 S2170</t>
  </si>
  <si>
    <t>Глава Шкотовского муниципального округа</t>
  </si>
  <si>
    <t>Субвенции на осуществление полномочий Российской Федерации по государственной регистрации актов гражданского состояния за счет средств краевого бюджета</t>
  </si>
  <si>
    <t>Основное мероприятие "Газоснабжение и газификация Шкотовского муниципального округа"</t>
  </si>
  <si>
    <t>Основное мероприятие "Обеспечение жильём молодых семей Шкотовского муниципального округа"</t>
  </si>
  <si>
    <t xml:space="preserve">Подпрограмма "Организация обслуживания населения Шкотовского округа, комплектование и обеспечение сохранности библиотечных фондов библиотек поселений Шкотовского округа" (централизованная библиотечная система) </t>
  </si>
  <si>
    <t>Основное мероприятие "Обеспечение деятельности Муниципального казенного учреждения "Управление образованием"  Шкотовского муниципального округа"</t>
  </si>
  <si>
    <t>Председатель Думы Шкотовского округа</t>
  </si>
  <si>
    <t>Депутаты Думы Шкотовского округа</t>
  </si>
  <si>
    <t>Представительские и иные прочие расходы в органах местного самоуправления Шкотовского муниципального округа</t>
  </si>
  <si>
    <t>03 3 01 20090</t>
  </si>
  <si>
    <t>03 2 01 93050</t>
  </si>
  <si>
    <t>Приспособление жилых помещений, в которых проживают инвалиды, и общего имущества многоквартирных домов к беспрепятственному доступу инвалидов</t>
  </si>
  <si>
    <t>03 3 01 00000</t>
  </si>
  <si>
    <t>03 3 01 20080</t>
  </si>
  <si>
    <t xml:space="preserve">Обеспечение беспрепятственного доступа инвалидов к объектам социальной инфраструктуры и информации </t>
  </si>
  <si>
    <t>Подпрограмма "Организация досуга и обеспечение населения Шкотовского муниципального округа услугами организации культуры" (клубная система)</t>
  </si>
  <si>
    <t>Основное мероприятие "Обеспечение деятельности Муниципального казенного учреждения "Культурно-информационный методический центр"  Шкотовского муниципального округа"</t>
  </si>
  <si>
    <t>05 4 01 00000</t>
  </si>
  <si>
    <t>07 1 01 00000</t>
  </si>
  <si>
    <t>Основное мероприятие "Развитие материально-технической базы для защиты населения и территории от чрезвычайных ситуаций"</t>
  </si>
  <si>
    <t>Закупка материальных, технических средств, используемых в целях предупреждения, а также при ликвидации чрезвычайной ситуации</t>
  </si>
  <si>
    <t>18 1 03 00000</t>
  </si>
  <si>
    <t>19 1 01 20270</t>
  </si>
  <si>
    <t>Софинансирование из местного бюджета края на на реализацию федеральной целевой программы "Увековечение памяти погибших при защите Отечества на 2019 - 2024 годы"</t>
  </si>
  <si>
    <t>99 9 99 10040</t>
  </si>
  <si>
    <t>Основное мероприятие "Капитальный ремонт спортивной площадки МБУ СОШ № 15 в пос. Штыково"  проекта "Комплексное развитие поселка Штыково   Шкотовского муниципального округа Приморского края"</t>
  </si>
  <si>
    <t xml:space="preserve">Подпрограмма "Патриотическое воспитание жителей Шкотовского муниципального округа Приморского края" 
</t>
  </si>
  <si>
    <t>Муниципальная программа "Формирование современной городской среды Шкотовского муниципального округа" на 2024-2027 годы</t>
  </si>
  <si>
    <t>Основное мероприятие " Мероприятия по благоустройству территорий, детских и спортивных площадок" Шкотовского муниципального округа"</t>
  </si>
  <si>
    <t>Муниципальная программа "Развитие образования Шкотовского муниципального округа" на 2024 – 2027 годы</t>
  </si>
  <si>
    <t>Основное мероприятие "Облицовка фасада МБДОУ № 47 "Рябинушка пос. Штыково по адресу ул. Гидроузла 6"  проекта "Комплексное развитие поселка Штыково Шкотовского муниципального округа Приморского края "</t>
  </si>
  <si>
    <t>Подпрограмма "Реализация образовательных программ общего образования"</t>
  </si>
  <si>
    <t>Подпрограмма "Развитие системы воспитания, дополнительного образования, отдыха, оздоровления и занятости детей и подростков Шкотовского муниципального округа"</t>
  </si>
  <si>
    <t>Основное мероприятие "Реализация мероприятий, направленных на привлечение детей и молодежи к участию в районных и краевых массовых  мероприятиях и повышение качества жизни детей"</t>
  </si>
  <si>
    <t>Реализация национального проекта "Образование</t>
  </si>
  <si>
    <t>"Формирование современной городской среды Шкотовского муниципального округа" на 2024-2027 годы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</si>
  <si>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по государственной регистрации актов гражданского состояния</t>
  </si>
  <si>
    <t>99 9 99 10100</t>
  </si>
  <si>
    <t>02 5 02 80010</t>
  </si>
  <si>
    <t>07 1 01 20360</t>
  </si>
  <si>
    <t>Предоставление мер социальной поддержки педагогическим работникам муниципальных бюджетных учреждений Шкотовского муниципального округа</t>
  </si>
  <si>
    <t>17 2 03 20370</t>
  </si>
  <si>
    <t>99 9 99 93010</t>
  </si>
  <si>
    <t>99 9 99 93030</t>
  </si>
  <si>
    <t>07 1 01 20380</t>
  </si>
  <si>
    <t>Мероприятия по локализации и ликвидации различных очагов повышенной опасности на участках водных объектов в связи с нарушением пропускной способности русел рек</t>
  </si>
  <si>
    <t>Муниципальная программа "Патриотическое воспитание граждан, реализация государственной национальной политики и развитие институтов гражданского общества на территории Приморского края" на 2020-2027 годы"</t>
  </si>
  <si>
    <t>Субсидии бюджетам муниципальных образований на мероприятия по созданию и развитию системы газоснабжения муниципальных образований</t>
  </si>
  <si>
    <t>Субсидии из краевого бюджета бюджетам муниципальных образований Приморского края на реализацию федеральной целевой программы "Увековечение памяти погибших при защите Отечества на 2019 - 2024 годы"</t>
  </si>
  <si>
    <t>Компенсационные выплаты на возмещение затрат многодетных семей на обеспечение земельных участков инженерной инфраструктурой ВКХ</t>
  </si>
  <si>
    <t>Содержание общественных кладбищ Шкотовского муниципального округа</t>
  </si>
  <si>
    <t>Субвенции на реализацию государственных полномочий в сфере транспортного обслуживания по муниципальным маршрутам в границах муниципальных образований</t>
  </si>
  <si>
    <t>03 3 02 00000</t>
  </si>
  <si>
    <t>03 3 02 20020</t>
  </si>
  <si>
    <t>Организация культурных и спортивных мероприятий, с участием людей с ограниченными возможностями"</t>
  </si>
  <si>
    <t>Основное мероприятие "Организация культурных и спортивных мероприятий, с участием людей с ограниченными возможностями"</t>
  </si>
  <si>
    <t>Отклонения от плана (+,-)</t>
  </si>
  <si>
    <t>% исполнения от первоначального плана</t>
  </si>
  <si>
    <t>% исполнения от плана с учетом внесенных изменений</t>
  </si>
  <si>
    <t>6=4-5</t>
  </si>
  <si>
    <t>7=5/3*100</t>
  </si>
  <si>
    <t>8=5/4*100</t>
  </si>
  <si>
    <t>Реализация проектов инициативного бюджетирования по направлению "Молодежный бюджет" ("Здравствуй, школа!" МБОУ "СОШ № 15. пос. Штыково")</t>
  </si>
  <si>
    <t>02 2 03 S2751</t>
  </si>
  <si>
    <t>Софинансирование из местного бюджета на реализацию проектов инициативного бюджетирования по направлению "Молодежный бюджет" ("Здравствуй, школа!" МБОУ "СОШ № 15. пос. Штыково")</t>
  </si>
  <si>
    <t>Реализация проектов инициативного бюджетирования по направлению "Молодежный бюджет" ("Благоустройство Школьного двора МБОУ "СОШ № 25 с. Романовка")</t>
  </si>
  <si>
    <t>02 2 03 S2752</t>
  </si>
  <si>
    <t>Софинансирование из местного бюджета на реализацию проектов инициативного бюджетирования по направлению "Молодежный бюджет" ("Благоустройство Школьного двора МБОУ "СОШ № 25 с. Романовка")</t>
  </si>
  <si>
    <t>Региональный проект "Культурная среда"</t>
  </si>
  <si>
    <t>05 3 А1 00000</t>
  </si>
  <si>
    <t>Субсидии из краевого бюджета на развитие сети учреждений культурно-досугового типа</t>
  </si>
  <si>
    <t>05 3 A1 55130</t>
  </si>
  <si>
    <t>Софинансирование из местного бюджета на развитие сети учреждений культурно-досугового типа</t>
  </si>
  <si>
    <t>06 5 01 93210</t>
  </si>
  <si>
    <t>Муниципальная программа "Комплексные кадастровые работы на территории Шкотовского муниципального округа Приморского края на период 2024-2027 годы"</t>
  </si>
  <si>
    <t>Подпрограмма "Постановка на кадастровый учет земельных участков сельскохозяйственного назначения"</t>
  </si>
  <si>
    <t>Основное мероприятие  "Подготовка проектов межевания земельных участков и на проведение кадастровых работ"</t>
  </si>
  <si>
    <t>Субсидии бюджетам на подготовку проектов межевания земельных участков и на проведение кадастровых работ</t>
  </si>
  <si>
    <t>14 0 00 00000</t>
  </si>
  <si>
    <t>14 1 00 00000</t>
  </si>
  <si>
    <t>14 1 01 00000</t>
  </si>
  <si>
    <t>14 1 01 L5990</t>
  </si>
  <si>
    <t>Основное мероприятие "Реализация проектов инициативного бюджетирования по направлению "Твой проект""</t>
  </si>
  <si>
    <t>Реализация проектов инициативного бюджетирования по направлению "Твой проект" ("Благоустройство территории Центропарка" с. Центральное)</t>
  </si>
  <si>
    <t>Софинансирование из местного бюджета на реализацию проектов инициативного бюджетирования по направлению "Твой проект" ("Благоустройство территории Центропарка" с. Центральное)</t>
  </si>
  <si>
    <t>20 1 05 00000</t>
  </si>
  <si>
    <t>20 1 05 S2361</t>
  </si>
  <si>
    <t>Реализация проектов инициативного бюджетирования по направлению "Твой проект" (Школьный двор - мир моего детства МБОУ "СОШ № 26 пос. Новонежино")</t>
  </si>
  <si>
    <t>20 1 05 S2362</t>
  </si>
  <si>
    <t>Софинансирование из местного бюджета на реализацию проектов инициативного бюджетирования по направлению "Твой проект" (Школьный двор - мир моего детства МБОУ "СОШ № 26 пос. Новонежино")</t>
  </si>
  <si>
    <t>-</t>
  </si>
  <si>
    <t>Первоначальный бюджет на 2024 год</t>
  </si>
  <si>
    <t>Назначено с учетом внесенных изменений на  01 июля 2024 года</t>
  </si>
  <si>
    <t>Исполнено на 01 июля 2024 года</t>
  </si>
  <si>
    <t xml:space="preserve">Отчет об исполнении расходной части бюджета Шкотовского муниципального округа на 01 июля 2024 год по муниципальным программам и непрограммным направлениям деятельности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</si>
</sst>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0000"/>
  </numFmts>
  <fonts count="16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b/>
      <sz val="10"/>
      <color indexed="8"/>
      <name val="Arial Cyr"/>
    </font>
    <font>
      <sz val="10"/>
      <color rgb="FFFF0000"/>
      <name val="Arial Cyr"/>
      <charset val="204"/>
    </font>
    <font>
      <b/>
      <sz val="12"/>
      <color rgb="FFFF0000"/>
      <name val="Arial Cyr"/>
      <charset val="204"/>
    </font>
    <font>
      <sz val="12"/>
      <color rgb="FFFF0000"/>
      <name val="Arial Cyr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1">
      <alignment vertical="top" wrapText="1"/>
    </xf>
    <xf numFmtId="0" fontId="1" fillId="0" borderId="0"/>
    <xf numFmtId="164" fontId="1" fillId="0" borderId="0" applyFont="0" applyFill="0" applyBorder="0" applyAlignment="0" applyProtection="0"/>
  </cellStyleXfs>
  <cellXfs count="96">
    <xf numFmtId="0" fontId="0" fillId="0" borderId="0" xfId="0"/>
    <xf numFmtId="0" fontId="9" fillId="2" borderId="0" xfId="0" applyFont="1" applyFill="1"/>
    <xf numFmtId="0" fontId="6" fillId="2" borderId="2" xfId="0" applyFont="1" applyFill="1" applyBorder="1" applyAlignment="1">
      <alignment horizontal="center" vertical="center" wrapText="1"/>
    </xf>
    <xf numFmtId="4" fontId="4" fillId="2" borderId="0" xfId="0" applyNumberFormat="1" applyFont="1" applyFill="1"/>
    <xf numFmtId="0" fontId="4" fillId="2" borderId="0" xfId="0" applyFont="1" applyFill="1"/>
    <xf numFmtId="4" fontId="3" fillId="2" borderId="0" xfId="0" applyNumberFormat="1" applyFont="1" applyFill="1"/>
    <xf numFmtId="0" fontId="3" fillId="2" borderId="0" xfId="0" applyFont="1" applyFill="1"/>
    <xf numFmtId="4" fontId="6" fillId="2" borderId="2" xfId="0" applyNumberFormat="1" applyFont="1" applyFill="1" applyBorder="1" applyAlignment="1">
      <alignment horizontal="center" vertical="center"/>
    </xf>
    <xf numFmtId="0" fontId="11" fillId="2" borderId="0" xfId="0" applyFont="1" applyFill="1"/>
    <xf numFmtId="2" fontId="11" fillId="2" borderId="0" xfId="0" applyNumberFormat="1" applyFont="1" applyFill="1" applyAlignment="1">
      <alignment vertical="top"/>
    </xf>
    <xf numFmtId="2" fontId="3" fillId="2" borderId="0" xfId="0" applyNumberFormat="1" applyFont="1" applyFill="1" applyAlignment="1">
      <alignment vertical="top"/>
    </xf>
    <xf numFmtId="4" fontId="3" fillId="2" borderId="0" xfId="0" applyNumberFormat="1" applyFont="1" applyFill="1" applyAlignment="1">
      <alignment vertical="top"/>
    </xf>
    <xf numFmtId="0" fontId="10" fillId="2" borderId="0" xfId="0" applyFont="1" applyFill="1"/>
    <xf numFmtId="0" fontId="0" fillId="2" borderId="0" xfId="0" applyFill="1"/>
    <xf numFmtId="2" fontId="9" fillId="2" borderId="0" xfId="0" applyNumberFormat="1" applyFont="1" applyFill="1" applyAlignment="1">
      <alignment vertical="top"/>
    </xf>
    <xf numFmtId="0" fontId="0" fillId="0" borderId="0" xfId="0" applyFont="1" applyFill="1"/>
    <xf numFmtId="2" fontId="0" fillId="0" borderId="0" xfId="0" applyNumberFormat="1" applyFont="1" applyFill="1" applyAlignment="1">
      <alignment vertical="top"/>
    </xf>
    <xf numFmtId="4" fontId="0" fillId="0" borderId="0" xfId="0" applyNumberFormat="1" applyFont="1" applyFill="1"/>
    <xf numFmtId="0" fontId="0" fillId="0" borderId="0" xfId="0" applyFont="1" applyFill="1" applyAlignment="1">
      <alignment horizontal="right"/>
    </xf>
    <xf numFmtId="4" fontId="0" fillId="0" borderId="0" xfId="0" applyNumberFormat="1" applyFont="1" applyFill="1" applyAlignment="1">
      <alignment horizontal="right"/>
    </xf>
    <xf numFmtId="4" fontId="2" fillId="0" borderId="0" xfId="0" applyNumberFormat="1" applyFont="1" applyFill="1"/>
    <xf numFmtId="0" fontId="2" fillId="0" borderId="0" xfId="0" applyFont="1" applyFill="1"/>
    <xf numFmtId="0" fontId="13" fillId="0" borderId="0" xfId="0" applyFont="1" applyFill="1"/>
    <xf numFmtId="0" fontId="14" fillId="0" borderId="0" xfId="0" applyFont="1" applyFill="1"/>
    <xf numFmtId="0" fontId="15" fillId="0" borderId="0" xfId="0" applyFont="1" applyFill="1"/>
    <xf numFmtId="0" fontId="14" fillId="0" borderId="0" xfId="0" applyFont="1" applyFill="1" applyAlignment="1">
      <alignment horizontal="right"/>
    </xf>
    <xf numFmtId="0" fontId="12" fillId="0" borderId="8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165" fontId="12" fillId="0" borderId="9" xfId="0" applyNumberFormat="1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 wrapText="1"/>
    </xf>
    <xf numFmtId="4" fontId="12" fillId="0" borderId="9" xfId="0" applyNumberFormat="1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/>
    <xf numFmtId="4" fontId="4" fillId="0" borderId="0" xfId="0" applyNumberFormat="1" applyFont="1" applyFill="1"/>
    <xf numFmtId="49" fontId="7" fillId="0" borderId="0" xfId="0" applyNumberFormat="1" applyFont="1" applyFill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6" fillId="0" borderId="2" xfId="0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top" wrapText="1"/>
    </xf>
    <xf numFmtId="4" fontId="2" fillId="0" borderId="7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4" fontId="5" fillId="0" borderId="2" xfId="3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wrapText="1"/>
    </xf>
    <xf numFmtId="4" fontId="6" fillId="0" borderId="7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49" fontId="5" fillId="0" borderId="2" xfId="0" applyNumberFormat="1" applyFont="1" applyFill="1" applyBorder="1" applyAlignment="1">
      <alignment horizontal="center" vertical="center"/>
    </xf>
    <xf numFmtId="14" fontId="2" fillId="0" borderId="2" xfId="0" applyNumberFormat="1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11" fontId="7" fillId="0" borderId="2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wrapText="1"/>
    </xf>
    <xf numFmtId="49" fontId="6" fillId="0" borderId="2" xfId="0" applyNumberFormat="1" applyFont="1" applyFill="1" applyBorder="1" applyAlignment="1">
      <alignment horizontal="center" vertical="center" shrinkToFit="1"/>
    </xf>
    <xf numFmtId="0" fontId="2" fillId="0" borderId="5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7" fillId="0" borderId="3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" fontId="6" fillId="0" borderId="2" xfId="3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7" fillId="0" borderId="2" xfId="0" applyNumberFormat="1" applyFont="1" applyFill="1" applyBorder="1" applyAlignment="1">
      <alignment horizontal="center" vertical="top" wrapText="1"/>
    </xf>
    <xf numFmtId="0" fontId="2" fillId="0" borderId="5" xfId="0" applyNumberFormat="1" applyFont="1" applyFill="1" applyBorder="1" applyAlignment="1">
      <alignment horizontal="center" vertical="top" wrapText="1"/>
    </xf>
    <xf numFmtId="0" fontId="7" fillId="0" borderId="0" xfId="0" applyNumberFormat="1" applyFont="1" applyFill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2" fontId="12" fillId="0" borderId="0" xfId="0" applyNumberFormat="1" applyFont="1" applyFill="1" applyAlignment="1">
      <alignment horizontal="center" wrapText="1"/>
    </xf>
    <xf numFmtId="0" fontId="2" fillId="0" borderId="0" xfId="0" applyFont="1" applyAlignment="1">
      <alignment horizontal="right"/>
    </xf>
  </cellXfs>
  <cellStyles count="4">
    <cellStyle name="xl33" xfId="1"/>
    <cellStyle name="Обычный" xfId="0" builtinId="0"/>
    <cellStyle name="Обычный_Приложение 6, 7 раздел подраздел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59"/>
  <sheetViews>
    <sheetView showGridLines="0" tabSelected="1" view="pageBreakPreview" topLeftCell="A230" zoomScaleNormal="99" zoomScaleSheetLayoutView="100" workbookViewId="0">
      <selection activeCell="B3" sqref="B3"/>
    </sheetView>
  </sheetViews>
  <sheetFormatPr defaultColWidth="8.85546875" defaultRowHeight="12.75" outlineLevelRow="5"/>
  <cols>
    <col min="1" max="1" width="62.42578125" style="1" customWidth="1"/>
    <col min="2" max="2" width="15.85546875" style="1" customWidth="1"/>
    <col min="3" max="3" width="20.5703125" style="1" customWidth="1"/>
    <col min="4" max="4" width="19.42578125" style="14" customWidth="1"/>
    <col min="5" max="5" width="19.28515625" style="1" customWidth="1"/>
    <col min="6" max="6" width="16.42578125" style="1" customWidth="1"/>
    <col min="7" max="7" width="20.7109375" style="1" customWidth="1"/>
    <col min="8" max="8" width="16.7109375" style="1" bestFit="1" customWidth="1"/>
    <col min="9" max="9" width="8.85546875" style="1"/>
    <col min="10" max="10" width="14.7109375" style="1" customWidth="1"/>
    <col min="11" max="16384" width="8.85546875" style="1"/>
  </cols>
  <sheetData>
    <row r="1" spans="1:12" s="15" customFormat="1" ht="28.15" customHeight="1">
      <c r="C1" s="16"/>
      <c r="F1" s="95"/>
      <c r="G1" s="95"/>
      <c r="H1" s="95"/>
      <c r="J1" s="17"/>
      <c r="K1" s="17"/>
      <c r="L1" s="17"/>
    </row>
    <row r="2" spans="1:12" s="21" customFormat="1" ht="36.6" customHeight="1">
      <c r="A2" s="94" t="s">
        <v>438</v>
      </c>
      <c r="B2" s="94"/>
      <c r="C2" s="94"/>
      <c r="D2" s="94"/>
      <c r="E2" s="94"/>
      <c r="F2" s="94"/>
      <c r="G2" s="94"/>
      <c r="H2" s="94"/>
      <c r="I2" s="18"/>
      <c r="J2" s="19"/>
      <c r="K2" s="19"/>
      <c r="L2" s="20"/>
    </row>
    <row r="3" spans="1:12" s="21" customFormat="1" ht="19.5" thickBot="1">
      <c r="A3" s="22"/>
      <c r="B3" s="22"/>
      <c r="C3" s="23"/>
      <c r="D3" s="24"/>
      <c r="E3" s="24"/>
      <c r="F3" s="24"/>
      <c r="G3" s="23"/>
      <c r="H3" s="25" t="s">
        <v>126</v>
      </c>
      <c r="J3" s="20"/>
      <c r="K3" s="20"/>
      <c r="L3" s="20"/>
    </row>
    <row r="4" spans="1:12" s="21" customFormat="1" ht="99">
      <c r="A4" s="26" t="s">
        <v>25</v>
      </c>
      <c r="B4" s="27" t="s">
        <v>26</v>
      </c>
      <c r="C4" s="28" t="s">
        <v>435</v>
      </c>
      <c r="D4" s="29" t="s">
        <v>436</v>
      </c>
      <c r="E4" s="27" t="s">
        <v>437</v>
      </c>
      <c r="F4" s="27" t="s">
        <v>400</v>
      </c>
      <c r="G4" s="30" t="s">
        <v>401</v>
      </c>
      <c r="H4" s="31" t="s">
        <v>402</v>
      </c>
      <c r="J4" s="20"/>
      <c r="K4" s="20"/>
      <c r="L4" s="20"/>
    </row>
    <row r="5" spans="1:12" s="21" customFormat="1" ht="43.9" customHeight="1">
      <c r="A5" s="32">
        <v>1</v>
      </c>
      <c r="B5" s="33">
        <v>2</v>
      </c>
      <c r="C5" s="34">
        <v>3</v>
      </c>
      <c r="D5" s="35">
        <v>4</v>
      </c>
      <c r="E5" s="34">
        <v>5</v>
      </c>
      <c r="F5" s="33" t="s">
        <v>403</v>
      </c>
      <c r="G5" s="34" t="s">
        <v>404</v>
      </c>
      <c r="H5" s="33" t="s">
        <v>405</v>
      </c>
      <c r="J5" s="20"/>
      <c r="K5" s="20"/>
      <c r="L5" s="20"/>
    </row>
    <row r="6" spans="1:12" s="39" customFormat="1" ht="47.25">
      <c r="A6" s="47" t="s">
        <v>246</v>
      </c>
      <c r="B6" s="47" t="s">
        <v>2</v>
      </c>
      <c r="C6" s="38">
        <f>C7</f>
        <v>300000</v>
      </c>
      <c r="D6" s="38">
        <f t="shared" ref="D6:E7" si="0">D7</f>
        <v>300000</v>
      </c>
      <c r="E6" s="38">
        <f t="shared" si="0"/>
        <v>75311</v>
      </c>
      <c r="F6" s="38">
        <f>$D6-$E6</f>
        <v>224689</v>
      </c>
      <c r="G6" s="38">
        <f>$E6/$C6*100</f>
        <v>25.1</v>
      </c>
      <c r="H6" s="38">
        <f>$E6/$D6*100</f>
        <v>25.1</v>
      </c>
      <c r="J6" s="40"/>
    </row>
    <row r="7" spans="1:12" s="39" customFormat="1" ht="31.5">
      <c r="A7" s="67" t="s">
        <v>247</v>
      </c>
      <c r="B7" s="47" t="s">
        <v>3</v>
      </c>
      <c r="C7" s="38">
        <f>C8</f>
        <v>300000</v>
      </c>
      <c r="D7" s="38">
        <f t="shared" si="0"/>
        <v>300000</v>
      </c>
      <c r="E7" s="38">
        <f t="shared" si="0"/>
        <v>75311</v>
      </c>
      <c r="F7" s="38">
        <f t="shared" ref="F7:F74" si="1">$D7-$E7</f>
        <v>224689</v>
      </c>
      <c r="G7" s="38">
        <f t="shared" ref="G7:G74" si="2">$E7/$C7*100</f>
        <v>25.1</v>
      </c>
      <c r="H7" s="38">
        <f t="shared" ref="H7:H74" si="3">$E7/$D7*100</f>
        <v>25.1</v>
      </c>
      <c r="J7" s="40"/>
    </row>
    <row r="8" spans="1:12" s="46" customFormat="1" ht="31.5">
      <c r="A8" s="48" t="s">
        <v>248</v>
      </c>
      <c r="B8" s="49" t="s">
        <v>4</v>
      </c>
      <c r="C8" s="45">
        <v>300000</v>
      </c>
      <c r="D8" s="45">
        <v>300000</v>
      </c>
      <c r="E8" s="45">
        <v>75311</v>
      </c>
      <c r="F8" s="45">
        <f t="shared" si="1"/>
        <v>224689</v>
      </c>
      <c r="G8" s="45">
        <f t="shared" si="2"/>
        <v>25.1</v>
      </c>
      <c r="H8" s="45">
        <f t="shared" si="3"/>
        <v>25.1</v>
      </c>
      <c r="J8" s="40"/>
    </row>
    <row r="9" spans="1:12" s="39" customFormat="1" ht="47.25">
      <c r="A9" s="68" t="s">
        <v>373</v>
      </c>
      <c r="B9" s="36" t="s">
        <v>0</v>
      </c>
      <c r="C9" s="38">
        <f>C10+C19+C38+C46+C53</f>
        <v>716572510.22000003</v>
      </c>
      <c r="D9" s="38">
        <f t="shared" ref="D9:E9" si="4">D10+D19+D38+D46+D53</f>
        <v>676629368.10000002</v>
      </c>
      <c r="E9" s="38">
        <f t="shared" si="4"/>
        <v>389695714.51999998</v>
      </c>
      <c r="F9" s="38">
        <f t="shared" si="1"/>
        <v>286933653.57999998</v>
      </c>
      <c r="G9" s="38">
        <f t="shared" si="2"/>
        <v>54.38</v>
      </c>
      <c r="H9" s="38">
        <f t="shared" si="3"/>
        <v>57.59</v>
      </c>
      <c r="J9" s="40"/>
    </row>
    <row r="10" spans="1:12" s="39" customFormat="1" ht="31.5">
      <c r="A10" s="47" t="s">
        <v>186</v>
      </c>
      <c r="B10" s="67" t="s">
        <v>18</v>
      </c>
      <c r="C10" s="69">
        <f>C11+C15+C17</f>
        <v>186071010.91</v>
      </c>
      <c r="D10" s="69">
        <f t="shared" ref="D10:E10" si="5">D11+D15+D17</f>
        <v>186211010.91</v>
      </c>
      <c r="E10" s="69">
        <f t="shared" si="5"/>
        <v>98029125.280000001</v>
      </c>
      <c r="F10" s="50">
        <f t="shared" si="1"/>
        <v>88181885.629999995</v>
      </c>
      <c r="G10" s="50">
        <f t="shared" si="2"/>
        <v>52.68</v>
      </c>
      <c r="H10" s="50">
        <f t="shared" si="3"/>
        <v>52.64</v>
      </c>
      <c r="J10" s="40"/>
    </row>
    <row r="11" spans="1:12" s="39" customFormat="1" ht="31.5">
      <c r="A11" s="70" t="s">
        <v>112</v>
      </c>
      <c r="B11" s="67" t="s">
        <v>113</v>
      </c>
      <c r="C11" s="50">
        <f>C12+C13+C14</f>
        <v>185971010.91</v>
      </c>
      <c r="D11" s="50">
        <f t="shared" ref="D11:E11" si="6">D12+D13+D14</f>
        <v>186211010.91</v>
      </c>
      <c r="E11" s="50">
        <f t="shared" si="6"/>
        <v>98029125.280000001</v>
      </c>
      <c r="F11" s="50">
        <f t="shared" si="1"/>
        <v>88181885.629999995</v>
      </c>
      <c r="G11" s="50">
        <f t="shared" si="2"/>
        <v>52.71</v>
      </c>
      <c r="H11" s="50">
        <f t="shared" si="3"/>
        <v>52.64</v>
      </c>
      <c r="J11" s="40"/>
    </row>
    <row r="12" spans="1:12" s="39" customFormat="1" ht="31.5">
      <c r="A12" s="49" t="s">
        <v>41</v>
      </c>
      <c r="B12" s="51" t="s">
        <v>109</v>
      </c>
      <c r="C12" s="45">
        <v>105315775.91</v>
      </c>
      <c r="D12" s="45">
        <v>105315775.91</v>
      </c>
      <c r="E12" s="45">
        <v>50241155.200000003</v>
      </c>
      <c r="F12" s="45">
        <f t="shared" si="1"/>
        <v>55074620.710000001</v>
      </c>
      <c r="G12" s="45">
        <f t="shared" si="2"/>
        <v>47.71</v>
      </c>
      <c r="H12" s="45">
        <f t="shared" si="3"/>
        <v>47.71</v>
      </c>
      <c r="J12" s="40"/>
    </row>
    <row r="13" spans="1:12" s="39" customFormat="1" ht="94.5">
      <c r="A13" s="49" t="s">
        <v>43</v>
      </c>
      <c r="B13" s="51" t="s">
        <v>110</v>
      </c>
      <c r="C13" s="45">
        <v>453000</v>
      </c>
      <c r="D13" s="45">
        <v>693000</v>
      </c>
      <c r="E13" s="45">
        <v>273004</v>
      </c>
      <c r="F13" s="45">
        <f t="shared" si="1"/>
        <v>419996</v>
      </c>
      <c r="G13" s="45">
        <f t="shared" si="2"/>
        <v>60.27</v>
      </c>
      <c r="H13" s="45">
        <f t="shared" si="3"/>
        <v>39.39</v>
      </c>
      <c r="J13" s="40"/>
    </row>
    <row r="14" spans="1:12" s="39" customFormat="1" ht="78.75">
      <c r="A14" s="49" t="s">
        <v>151</v>
      </c>
      <c r="B14" s="51" t="s">
        <v>111</v>
      </c>
      <c r="C14" s="52">
        <v>80202235</v>
      </c>
      <c r="D14" s="52">
        <v>80202235</v>
      </c>
      <c r="E14" s="52">
        <v>47514966.079999998</v>
      </c>
      <c r="F14" s="52">
        <f t="shared" si="1"/>
        <v>32687268.920000002</v>
      </c>
      <c r="G14" s="52">
        <f t="shared" si="2"/>
        <v>59.24</v>
      </c>
      <c r="H14" s="52">
        <f t="shared" si="3"/>
        <v>59.24</v>
      </c>
      <c r="J14" s="40"/>
    </row>
    <row r="15" spans="1:12" s="39" customFormat="1" ht="31.5">
      <c r="A15" s="70" t="s">
        <v>187</v>
      </c>
      <c r="B15" s="67" t="s">
        <v>188</v>
      </c>
      <c r="C15" s="50">
        <f>C16</f>
        <v>0</v>
      </c>
      <c r="D15" s="50">
        <f t="shared" ref="D15:E15" si="7">D16</f>
        <v>0</v>
      </c>
      <c r="E15" s="50">
        <f t="shared" si="7"/>
        <v>0</v>
      </c>
      <c r="F15" s="50">
        <f t="shared" si="1"/>
        <v>0</v>
      </c>
      <c r="G15" s="50" t="s">
        <v>434</v>
      </c>
      <c r="H15" s="50" t="s">
        <v>434</v>
      </c>
      <c r="J15" s="40"/>
    </row>
    <row r="16" spans="1:12" s="46" customFormat="1" ht="63">
      <c r="A16" s="49" t="s">
        <v>167</v>
      </c>
      <c r="B16" s="51" t="s">
        <v>168</v>
      </c>
      <c r="C16" s="45">
        <v>0</v>
      </c>
      <c r="D16" s="45">
        <v>0</v>
      </c>
      <c r="E16" s="45">
        <v>0</v>
      </c>
      <c r="F16" s="45">
        <f t="shared" si="1"/>
        <v>0</v>
      </c>
      <c r="G16" s="45" t="s">
        <v>434</v>
      </c>
      <c r="H16" s="45" t="s">
        <v>434</v>
      </c>
      <c r="J16" s="40"/>
    </row>
    <row r="17" spans="1:10" s="39" customFormat="1" ht="78.75">
      <c r="A17" s="70" t="s">
        <v>374</v>
      </c>
      <c r="B17" s="67" t="s">
        <v>341</v>
      </c>
      <c r="C17" s="50">
        <f>C18</f>
        <v>100000</v>
      </c>
      <c r="D17" s="50">
        <f t="shared" ref="D17:E17" si="8">D18</f>
        <v>0</v>
      </c>
      <c r="E17" s="50">
        <f t="shared" si="8"/>
        <v>0</v>
      </c>
      <c r="F17" s="50">
        <f t="shared" si="1"/>
        <v>0</v>
      </c>
      <c r="G17" s="50">
        <f t="shared" si="2"/>
        <v>0</v>
      </c>
      <c r="H17" s="50" t="s">
        <v>434</v>
      </c>
      <c r="J17" s="40"/>
    </row>
    <row r="18" spans="1:10" s="39" customFormat="1" ht="78.75">
      <c r="A18" s="49" t="s">
        <v>335</v>
      </c>
      <c r="B18" s="53" t="s">
        <v>342</v>
      </c>
      <c r="C18" s="45">
        <v>100000</v>
      </c>
      <c r="D18" s="45">
        <v>0</v>
      </c>
      <c r="E18" s="45">
        <v>0</v>
      </c>
      <c r="F18" s="45">
        <f t="shared" si="1"/>
        <v>0</v>
      </c>
      <c r="G18" s="45">
        <f t="shared" si="2"/>
        <v>0</v>
      </c>
      <c r="H18" s="45" t="s">
        <v>434</v>
      </c>
      <c r="J18" s="40"/>
    </row>
    <row r="19" spans="1:10" s="39" customFormat="1" ht="31.5">
      <c r="A19" s="47" t="s">
        <v>375</v>
      </c>
      <c r="B19" s="67" t="s">
        <v>19</v>
      </c>
      <c r="C19" s="69">
        <f>C20+C25+C29+C36</f>
        <v>466819369.51999998</v>
      </c>
      <c r="D19" s="69">
        <f t="shared" ref="D19:E19" si="9">D20+D25+D29+D36</f>
        <v>426367059.01999998</v>
      </c>
      <c r="E19" s="69">
        <f t="shared" si="9"/>
        <v>259424877.74000001</v>
      </c>
      <c r="F19" s="50">
        <f t="shared" si="1"/>
        <v>166942181.28</v>
      </c>
      <c r="G19" s="50">
        <f t="shared" si="2"/>
        <v>55.57</v>
      </c>
      <c r="H19" s="50">
        <f t="shared" si="3"/>
        <v>60.85</v>
      </c>
      <c r="J19" s="40"/>
    </row>
    <row r="20" spans="1:10" s="39" customFormat="1" ht="31.5">
      <c r="A20" s="42" t="s">
        <v>192</v>
      </c>
      <c r="B20" s="67" t="s">
        <v>189</v>
      </c>
      <c r="C20" s="50">
        <f>C21+C22+C23+C24</f>
        <v>385426225.98000002</v>
      </c>
      <c r="D20" s="50">
        <f t="shared" ref="D20:E20" si="10">D21+D22+D23+D24</f>
        <v>398313755.98000002</v>
      </c>
      <c r="E20" s="50">
        <f t="shared" si="10"/>
        <v>247751985.41999999</v>
      </c>
      <c r="F20" s="50">
        <f t="shared" si="1"/>
        <v>150561770.56</v>
      </c>
      <c r="G20" s="50">
        <f t="shared" si="2"/>
        <v>64.28</v>
      </c>
      <c r="H20" s="50">
        <f t="shared" si="3"/>
        <v>62.2</v>
      </c>
      <c r="J20" s="40"/>
    </row>
    <row r="21" spans="1:10" s="39" customFormat="1" ht="141.75">
      <c r="A21" s="54" t="s">
        <v>166</v>
      </c>
      <c r="B21" s="51" t="s">
        <v>118</v>
      </c>
      <c r="C21" s="45">
        <v>23049000</v>
      </c>
      <c r="D21" s="45">
        <v>18252000</v>
      </c>
      <c r="E21" s="45">
        <v>11929265.16</v>
      </c>
      <c r="F21" s="45">
        <f t="shared" si="1"/>
        <v>6322734.8399999999</v>
      </c>
      <c r="G21" s="45">
        <f t="shared" si="2"/>
        <v>51.76</v>
      </c>
      <c r="H21" s="45">
        <f t="shared" si="3"/>
        <v>65.36</v>
      </c>
      <c r="J21" s="40"/>
    </row>
    <row r="22" spans="1:10" s="39" customFormat="1" ht="31.5">
      <c r="A22" s="49" t="s">
        <v>41</v>
      </c>
      <c r="B22" s="51" t="s">
        <v>106</v>
      </c>
      <c r="C22" s="45">
        <v>148390716.28</v>
      </c>
      <c r="D22" s="45">
        <v>148390716.28</v>
      </c>
      <c r="E22" s="45">
        <v>81057548.269999996</v>
      </c>
      <c r="F22" s="45">
        <f t="shared" si="1"/>
        <v>67333168.010000005</v>
      </c>
      <c r="G22" s="45">
        <f t="shared" si="2"/>
        <v>54.62</v>
      </c>
      <c r="H22" s="45">
        <f t="shared" si="3"/>
        <v>54.62</v>
      </c>
      <c r="J22" s="40"/>
    </row>
    <row r="23" spans="1:10" s="39" customFormat="1" ht="94.5">
      <c r="A23" s="49" t="s">
        <v>43</v>
      </c>
      <c r="B23" s="51" t="s">
        <v>107</v>
      </c>
      <c r="C23" s="45">
        <v>10097827.699999999</v>
      </c>
      <c r="D23" s="45">
        <v>27782357.699999999</v>
      </c>
      <c r="E23" s="45">
        <v>26741681.100000001</v>
      </c>
      <c r="F23" s="45">
        <f t="shared" si="1"/>
        <v>1040676.6</v>
      </c>
      <c r="G23" s="45">
        <f t="shared" si="2"/>
        <v>264.83</v>
      </c>
      <c r="H23" s="45">
        <f t="shared" si="3"/>
        <v>96.25</v>
      </c>
      <c r="J23" s="40"/>
    </row>
    <row r="24" spans="1:10" s="39" customFormat="1" ht="94.5">
      <c r="A24" s="71" t="s">
        <v>150</v>
      </c>
      <c r="B24" s="51" t="s">
        <v>108</v>
      </c>
      <c r="C24" s="52">
        <v>203888682</v>
      </c>
      <c r="D24" s="52">
        <v>203888682</v>
      </c>
      <c r="E24" s="52">
        <v>128023490.89</v>
      </c>
      <c r="F24" s="52">
        <f t="shared" si="1"/>
        <v>75865191.109999999</v>
      </c>
      <c r="G24" s="52">
        <f t="shared" si="2"/>
        <v>62.79</v>
      </c>
      <c r="H24" s="52">
        <f t="shared" si="3"/>
        <v>62.79</v>
      </c>
      <c r="J24" s="40"/>
    </row>
    <row r="25" spans="1:10" s="39" customFormat="1" ht="31.5">
      <c r="A25" s="70" t="s">
        <v>191</v>
      </c>
      <c r="B25" s="67" t="s">
        <v>190</v>
      </c>
      <c r="C25" s="50">
        <f>C26+C27+C28</f>
        <v>23260100</v>
      </c>
      <c r="D25" s="50">
        <f t="shared" ref="D25:E25" si="11">D26+D27+D28</f>
        <v>25023000</v>
      </c>
      <c r="E25" s="50">
        <f t="shared" si="11"/>
        <v>11672892.32</v>
      </c>
      <c r="F25" s="50">
        <f t="shared" si="1"/>
        <v>13350107.68</v>
      </c>
      <c r="G25" s="50">
        <f t="shared" si="2"/>
        <v>50.18</v>
      </c>
      <c r="H25" s="50">
        <f t="shared" si="3"/>
        <v>46.65</v>
      </c>
      <c r="J25" s="40"/>
    </row>
    <row r="26" spans="1:10" s="39" customFormat="1" ht="31.5">
      <c r="A26" s="49" t="s">
        <v>196</v>
      </c>
      <c r="B26" s="44" t="s">
        <v>195</v>
      </c>
      <c r="C26" s="52">
        <v>475000</v>
      </c>
      <c r="D26" s="52">
        <v>475000</v>
      </c>
      <c r="E26" s="52">
        <v>338350</v>
      </c>
      <c r="F26" s="52">
        <f t="shared" si="1"/>
        <v>136650</v>
      </c>
      <c r="G26" s="52">
        <f t="shared" si="2"/>
        <v>71.23</v>
      </c>
      <c r="H26" s="52">
        <f t="shared" si="3"/>
        <v>71.23</v>
      </c>
      <c r="J26" s="40"/>
    </row>
    <row r="27" spans="1:10" s="39" customFormat="1" ht="63">
      <c r="A27" s="49" t="s">
        <v>153</v>
      </c>
      <c r="B27" s="44" t="s">
        <v>193</v>
      </c>
      <c r="C27" s="52">
        <v>6673350</v>
      </c>
      <c r="D27" s="52">
        <v>6673350</v>
      </c>
      <c r="E27" s="52">
        <v>3512702.32</v>
      </c>
      <c r="F27" s="52">
        <f t="shared" si="1"/>
        <v>3160647.6800000002</v>
      </c>
      <c r="G27" s="52">
        <f t="shared" si="2"/>
        <v>52.64</v>
      </c>
      <c r="H27" s="52">
        <f t="shared" si="3"/>
        <v>52.64</v>
      </c>
      <c r="J27" s="40"/>
    </row>
    <row r="28" spans="1:10" s="39" customFormat="1" ht="78.75">
      <c r="A28" s="54" t="s">
        <v>155</v>
      </c>
      <c r="B28" s="44" t="s">
        <v>194</v>
      </c>
      <c r="C28" s="52">
        <v>16111750</v>
      </c>
      <c r="D28" s="52">
        <v>17874650</v>
      </c>
      <c r="E28" s="52">
        <v>7821840</v>
      </c>
      <c r="F28" s="52">
        <f t="shared" si="1"/>
        <v>10052810</v>
      </c>
      <c r="G28" s="52">
        <f t="shared" si="2"/>
        <v>48.55</v>
      </c>
      <c r="H28" s="52">
        <f t="shared" si="3"/>
        <v>43.76</v>
      </c>
      <c r="J28" s="40"/>
    </row>
    <row r="29" spans="1:10" s="39" customFormat="1" ht="78.75">
      <c r="A29" s="47" t="s">
        <v>197</v>
      </c>
      <c r="B29" s="67" t="s">
        <v>198</v>
      </c>
      <c r="C29" s="50">
        <f>C34+C35+C30+C31+C32+C33</f>
        <v>57983043.539999999</v>
      </c>
      <c r="D29" s="50">
        <f t="shared" ref="D29:E29" si="12">D34+D35+D30+D31+D32+D33</f>
        <v>3030303.04</v>
      </c>
      <c r="E29" s="50">
        <f t="shared" si="12"/>
        <v>0</v>
      </c>
      <c r="F29" s="50">
        <f t="shared" si="1"/>
        <v>3030303.04</v>
      </c>
      <c r="G29" s="50">
        <f t="shared" si="2"/>
        <v>0</v>
      </c>
      <c r="H29" s="50">
        <f t="shared" si="3"/>
        <v>0</v>
      </c>
      <c r="J29" s="40"/>
    </row>
    <row r="30" spans="1:10" s="39" customFormat="1" ht="47.25">
      <c r="A30" s="54" t="s">
        <v>406</v>
      </c>
      <c r="B30" s="54" t="s">
        <v>407</v>
      </c>
      <c r="C30" s="52">
        <v>0</v>
      </c>
      <c r="D30" s="52">
        <v>1500000</v>
      </c>
      <c r="E30" s="52">
        <v>0</v>
      </c>
      <c r="F30" s="52">
        <f t="shared" si="1"/>
        <v>1500000</v>
      </c>
      <c r="G30" s="52" t="s">
        <v>434</v>
      </c>
      <c r="H30" s="52">
        <f t="shared" si="3"/>
        <v>0</v>
      </c>
      <c r="J30" s="40"/>
    </row>
    <row r="31" spans="1:10" s="39" customFormat="1" ht="63">
      <c r="A31" s="54" t="s">
        <v>408</v>
      </c>
      <c r="B31" s="54" t="s">
        <v>407</v>
      </c>
      <c r="C31" s="52">
        <v>0</v>
      </c>
      <c r="D31" s="52">
        <v>15151.52</v>
      </c>
      <c r="E31" s="52">
        <v>0</v>
      </c>
      <c r="F31" s="52">
        <f t="shared" si="1"/>
        <v>15151.52</v>
      </c>
      <c r="G31" s="52" t="s">
        <v>434</v>
      </c>
      <c r="H31" s="52">
        <f t="shared" si="3"/>
        <v>0</v>
      </c>
      <c r="J31" s="40"/>
    </row>
    <row r="32" spans="1:10" s="39" customFormat="1" ht="47.25">
      <c r="A32" s="54" t="s">
        <v>409</v>
      </c>
      <c r="B32" s="54" t="s">
        <v>410</v>
      </c>
      <c r="C32" s="52">
        <v>0</v>
      </c>
      <c r="D32" s="52">
        <v>1500000</v>
      </c>
      <c r="E32" s="52">
        <v>0</v>
      </c>
      <c r="F32" s="52">
        <f t="shared" si="1"/>
        <v>1500000</v>
      </c>
      <c r="G32" s="52" t="s">
        <v>434</v>
      </c>
      <c r="H32" s="52">
        <f t="shared" si="3"/>
        <v>0</v>
      </c>
      <c r="J32" s="40"/>
    </row>
    <row r="33" spans="1:10" s="39" customFormat="1" ht="63">
      <c r="A33" s="54" t="s">
        <v>411</v>
      </c>
      <c r="B33" s="54" t="s">
        <v>410</v>
      </c>
      <c r="C33" s="52">
        <v>0</v>
      </c>
      <c r="D33" s="52">
        <v>15151.52</v>
      </c>
      <c r="E33" s="52">
        <v>0</v>
      </c>
      <c r="F33" s="52">
        <f t="shared" si="1"/>
        <v>15151.52</v>
      </c>
      <c r="G33" s="52" t="s">
        <v>434</v>
      </c>
      <c r="H33" s="52">
        <f t="shared" si="3"/>
        <v>0</v>
      </c>
      <c r="J33" s="40"/>
    </row>
    <row r="34" spans="1:10" s="39" customFormat="1" ht="31.5">
      <c r="A34" s="54" t="s">
        <v>127</v>
      </c>
      <c r="B34" s="54" t="s">
        <v>199</v>
      </c>
      <c r="C34" s="52">
        <v>55083891.359999999</v>
      </c>
      <c r="D34" s="52">
        <v>0</v>
      </c>
      <c r="E34" s="52">
        <v>0</v>
      </c>
      <c r="F34" s="52">
        <f t="shared" si="1"/>
        <v>0</v>
      </c>
      <c r="G34" s="52">
        <f t="shared" si="2"/>
        <v>0</v>
      </c>
      <c r="H34" s="52" t="s">
        <v>434</v>
      </c>
      <c r="J34" s="40"/>
    </row>
    <row r="35" spans="1:10" s="39" customFormat="1" ht="47.25">
      <c r="A35" s="54" t="s">
        <v>128</v>
      </c>
      <c r="B35" s="54" t="s">
        <v>199</v>
      </c>
      <c r="C35" s="52">
        <v>2899152.18</v>
      </c>
      <c r="D35" s="52">
        <v>0</v>
      </c>
      <c r="E35" s="52">
        <v>0</v>
      </c>
      <c r="F35" s="52">
        <f t="shared" si="1"/>
        <v>0</v>
      </c>
      <c r="G35" s="52">
        <f t="shared" si="2"/>
        <v>0</v>
      </c>
      <c r="H35" s="52" t="s">
        <v>434</v>
      </c>
      <c r="J35" s="40"/>
    </row>
    <row r="36" spans="1:10" s="39" customFormat="1" ht="78.75">
      <c r="A36" s="70" t="s">
        <v>369</v>
      </c>
      <c r="B36" s="67" t="s">
        <v>336</v>
      </c>
      <c r="C36" s="50">
        <f>C37</f>
        <v>150000</v>
      </c>
      <c r="D36" s="50">
        <f t="shared" ref="D36:E36" si="13">D37</f>
        <v>0</v>
      </c>
      <c r="E36" s="50">
        <f t="shared" si="13"/>
        <v>0</v>
      </c>
      <c r="F36" s="50">
        <f t="shared" si="1"/>
        <v>0</v>
      </c>
      <c r="G36" s="50" t="s">
        <v>434</v>
      </c>
      <c r="H36" s="50" t="s">
        <v>434</v>
      </c>
      <c r="J36" s="40"/>
    </row>
    <row r="37" spans="1:10" s="39" customFormat="1" ht="78.75">
      <c r="A37" s="49" t="s">
        <v>337</v>
      </c>
      <c r="B37" s="53" t="s">
        <v>338</v>
      </c>
      <c r="C37" s="45">
        <v>150000</v>
      </c>
      <c r="D37" s="45">
        <v>0</v>
      </c>
      <c r="E37" s="45">
        <v>0</v>
      </c>
      <c r="F37" s="45">
        <f t="shared" si="1"/>
        <v>0</v>
      </c>
      <c r="G37" s="45" t="s">
        <v>434</v>
      </c>
      <c r="H37" s="45" t="s">
        <v>434</v>
      </c>
      <c r="J37" s="40"/>
    </row>
    <row r="38" spans="1:10" s="39" customFormat="1" ht="63">
      <c r="A38" s="68" t="s">
        <v>376</v>
      </c>
      <c r="B38" s="36" t="s">
        <v>1</v>
      </c>
      <c r="C38" s="38">
        <f>C39+C41+C44</f>
        <v>17181355</v>
      </c>
      <c r="D38" s="38">
        <f t="shared" ref="D38:E38" si="14">D39+D41+D44</f>
        <v>17261355</v>
      </c>
      <c r="E38" s="38">
        <f t="shared" si="14"/>
        <v>8556558.7100000009</v>
      </c>
      <c r="F38" s="38">
        <f t="shared" si="1"/>
        <v>8704796.2899999991</v>
      </c>
      <c r="G38" s="38">
        <f t="shared" si="2"/>
        <v>49.8</v>
      </c>
      <c r="H38" s="38">
        <f t="shared" si="3"/>
        <v>49.57</v>
      </c>
      <c r="J38" s="40"/>
    </row>
    <row r="39" spans="1:10" s="39" customFormat="1" ht="31.5">
      <c r="A39" s="55" t="s">
        <v>201</v>
      </c>
      <c r="B39" s="36" t="s">
        <v>169</v>
      </c>
      <c r="C39" s="38">
        <f>C40</f>
        <v>11512930</v>
      </c>
      <c r="D39" s="38">
        <f t="shared" ref="D39:E39" si="15">D40</f>
        <v>11592930</v>
      </c>
      <c r="E39" s="38">
        <f t="shared" si="15"/>
        <v>5292756.24</v>
      </c>
      <c r="F39" s="38">
        <f t="shared" si="1"/>
        <v>6300173.7599999998</v>
      </c>
      <c r="G39" s="38">
        <f t="shared" si="2"/>
        <v>45.97</v>
      </c>
      <c r="H39" s="38">
        <f t="shared" si="3"/>
        <v>45.66</v>
      </c>
      <c r="J39" s="40"/>
    </row>
    <row r="40" spans="1:10" s="39" customFormat="1" ht="31.5">
      <c r="A40" s="49" t="s">
        <v>170</v>
      </c>
      <c r="B40" s="72" t="s">
        <v>125</v>
      </c>
      <c r="C40" s="45">
        <v>11512930</v>
      </c>
      <c r="D40" s="45">
        <v>11592930</v>
      </c>
      <c r="E40" s="45">
        <v>5292756.24</v>
      </c>
      <c r="F40" s="45">
        <f t="shared" si="1"/>
        <v>6300173.7599999998</v>
      </c>
      <c r="G40" s="45">
        <f t="shared" si="2"/>
        <v>45.97</v>
      </c>
      <c r="H40" s="45">
        <f t="shared" si="3"/>
        <v>45.66</v>
      </c>
      <c r="J40" s="40"/>
    </row>
    <row r="41" spans="1:10" s="39" customFormat="1" ht="47.25">
      <c r="A41" s="68" t="s">
        <v>203</v>
      </c>
      <c r="B41" s="36" t="s">
        <v>202</v>
      </c>
      <c r="C41" s="38">
        <f>C42+C43</f>
        <v>5063425</v>
      </c>
      <c r="D41" s="38">
        <f t="shared" ref="D41:E41" si="16">D42+D43</f>
        <v>5063425</v>
      </c>
      <c r="E41" s="38">
        <f t="shared" si="16"/>
        <v>3038801.17</v>
      </c>
      <c r="F41" s="38">
        <f t="shared" si="1"/>
        <v>2024623.83</v>
      </c>
      <c r="G41" s="38">
        <f t="shared" si="2"/>
        <v>60.01</v>
      </c>
      <c r="H41" s="38">
        <f t="shared" si="3"/>
        <v>60.01</v>
      </c>
      <c r="J41" s="40"/>
    </row>
    <row r="42" spans="1:10" s="39" customFormat="1" ht="47.25">
      <c r="A42" s="73" t="s">
        <v>205</v>
      </c>
      <c r="B42" s="51" t="s">
        <v>204</v>
      </c>
      <c r="C42" s="45">
        <v>2529500</v>
      </c>
      <c r="D42" s="45">
        <v>2529500</v>
      </c>
      <c r="E42" s="45">
        <v>704876.17</v>
      </c>
      <c r="F42" s="45">
        <f t="shared" si="1"/>
        <v>1824623.83</v>
      </c>
      <c r="G42" s="45">
        <f t="shared" si="2"/>
        <v>27.87</v>
      </c>
      <c r="H42" s="45">
        <f t="shared" si="3"/>
        <v>27.87</v>
      </c>
      <c r="J42" s="40"/>
    </row>
    <row r="43" spans="1:10" s="39" customFormat="1" ht="47.25">
      <c r="A43" s="54" t="s">
        <v>152</v>
      </c>
      <c r="B43" s="51" t="s">
        <v>20</v>
      </c>
      <c r="C43" s="52">
        <v>2533925</v>
      </c>
      <c r="D43" s="52">
        <v>2533925</v>
      </c>
      <c r="E43" s="52">
        <v>2333925</v>
      </c>
      <c r="F43" s="52">
        <f t="shared" si="1"/>
        <v>200000</v>
      </c>
      <c r="G43" s="52">
        <f t="shared" si="2"/>
        <v>92.11</v>
      </c>
      <c r="H43" s="52">
        <f t="shared" si="3"/>
        <v>92.11</v>
      </c>
      <c r="J43" s="40"/>
    </row>
    <row r="44" spans="1:10" s="39" customFormat="1" ht="63">
      <c r="A44" s="68" t="s">
        <v>377</v>
      </c>
      <c r="B44" s="36" t="s">
        <v>299</v>
      </c>
      <c r="C44" s="74">
        <f>C45</f>
        <v>605000</v>
      </c>
      <c r="D44" s="74">
        <f t="shared" ref="D44:E44" si="17">D45</f>
        <v>605000</v>
      </c>
      <c r="E44" s="74">
        <f t="shared" si="17"/>
        <v>225001.3</v>
      </c>
      <c r="F44" s="38">
        <f t="shared" si="1"/>
        <v>379998.7</v>
      </c>
      <c r="G44" s="38">
        <f t="shared" si="2"/>
        <v>37.19</v>
      </c>
      <c r="H44" s="38">
        <f t="shared" si="3"/>
        <v>37.19</v>
      </c>
      <c r="J44" s="40"/>
    </row>
    <row r="45" spans="1:10" s="39" customFormat="1" ht="15.75">
      <c r="A45" s="49" t="s">
        <v>37</v>
      </c>
      <c r="B45" s="49" t="s">
        <v>298</v>
      </c>
      <c r="C45" s="52">
        <v>605000</v>
      </c>
      <c r="D45" s="52">
        <v>605000</v>
      </c>
      <c r="E45" s="52">
        <v>225001.3</v>
      </c>
      <c r="F45" s="52">
        <f t="shared" si="1"/>
        <v>379998.7</v>
      </c>
      <c r="G45" s="52">
        <f t="shared" si="2"/>
        <v>37.19</v>
      </c>
      <c r="H45" s="52">
        <f t="shared" si="3"/>
        <v>37.19</v>
      </c>
      <c r="J45" s="40"/>
    </row>
    <row r="46" spans="1:10" s="39" customFormat="1" ht="31.5">
      <c r="A46" s="47" t="s">
        <v>206</v>
      </c>
      <c r="B46" s="67" t="s">
        <v>21</v>
      </c>
      <c r="C46" s="50">
        <f>C47+C49</f>
        <v>40873534.689999998</v>
      </c>
      <c r="D46" s="50">
        <f t="shared" ref="D46:E46" si="18">D47+D49</f>
        <v>41222800.689999998</v>
      </c>
      <c r="E46" s="50">
        <f t="shared" si="18"/>
        <v>21753288.140000001</v>
      </c>
      <c r="F46" s="50">
        <f t="shared" si="1"/>
        <v>19469512.550000001</v>
      </c>
      <c r="G46" s="50">
        <f t="shared" si="2"/>
        <v>53.22</v>
      </c>
      <c r="H46" s="50">
        <f t="shared" si="3"/>
        <v>52.77</v>
      </c>
      <c r="J46" s="40"/>
    </row>
    <row r="47" spans="1:10" s="39" customFormat="1" ht="47.25">
      <c r="A47" s="55" t="s">
        <v>349</v>
      </c>
      <c r="B47" s="36" t="s">
        <v>207</v>
      </c>
      <c r="C47" s="38">
        <f>C48</f>
        <v>39138334.689999998</v>
      </c>
      <c r="D47" s="38">
        <f t="shared" ref="D47:E47" si="19">D48</f>
        <v>39487600.689999998</v>
      </c>
      <c r="E47" s="38">
        <f t="shared" si="19"/>
        <v>21607288.140000001</v>
      </c>
      <c r="F47" s="38">
        <f t="shared" si="1"/>
        <v>17880312.550000001</v>
      </c>
      <c r="G47" s="38">
        <f t="shared" si="2"/>
        <v>55.21</v>
      </c>
      <c r="H47" s="38">
        <f t="shared" si="3"/>
        <v>54.72</v>
      </c>
      <c r="J47" s="40"/>
    </row>
    <row r="48" spans="1:10" s="39" customFormat="1" ht="31.5">
      <c r="A48" s="49" t="s">
        <v>41</v>
      </c>
      <c r="B48" s="51" t="s">
        <v>22</v>
      </c>
      <c r="C48" s="52">
        <v>39138334.689999998</v>
      </c>
      <c r="D48" s="52">
        <v>39487600.689999998</v>
      </c>
      <c r="E48" s="52">
        <v>21607288.140000001</v>
      </c>
      <c r="F48" s="52">
        <f t="shared" si="1"/>
        <v>17880312.550000001</v>
      </c>
      <c r="G48" s="52">
        <f t="shared" si="2"/>
        <v>55.21</v>
      </c>
      <c r="H48" s="52">
        <f t="shared" si="3"/>
        <v>54.72</v>
      </c>
      <c r="J48" s="40"/>
    </row>
    <row r="49" spans="1:10" s="39" customFormat="1" ht="47.25">
      <c r="A49" s="55" t="s">
        <v>209</v>
      </c>
      <c r="B49" s="36" t="s">
        <v>208</v>
      </c>
      <c r="C49" s="38">
        <f>C50+C51+C52</f>
        <v>1735200</v>
      </c>
      <c r="D49" s="38">
        <f t="shared" ref="D49:E49" si="20">D50+D51+D52</f>
        <v>1735200</v>
      </c>
      <c r="E49" s="38">
        <f t="shared" si="20"/>
        <v>146000</v>
      </c>
      <c r="F49" s="38">
        <f t="shared" si="1"/>
        <v>1589200</v>
      </c>
      <c r="G49" s="38">
        <f t="shared" si="2"/>
        <v>8.41</v>
      </c>
      <c r="H49" s="38">
        <f t="shared" si="3"/>
        <v>8.41</v>
      </c>
      <c r="J49" s="40"/>
    </row>
    <row r="50" spans="1:10" s="39" customFormat="1" ht="47.25">
      <c r="A50" s="54" t="s">
        <v>384</v>
      </c>
      <c r="B50" s="44" t="s">
        <v>382</v>
      </c>
      <c r="C50" s="52">
        <v>874200</v>
      </c>
      <c r="D50" s="52">
        <v>874200</v>
      </c>
      <c r="E50" s="52">
        <v>110000</v>
      </c>
      <c r="F50" s="52">
        <f t="shared" si="1"/>
        <v>764200</v>
      </c>
      <c r="G50" s="52">
        <f t="shared" si="2"/>
        <v>12.58</v>
      </c>
      <c r="H50" s="52">
        <f t="shared" si="3"/>
        <v>12.58</v>
      </c>
      <c r="J50" s="40"/>
    </row>
    <row r="51" spans="1:10" s="39" customFormat="1" ht="15.75">
      <c r="A51" s="49" t="s">
        <v>92</v>
      </c>
      <c r="B51" s="51" t="s">
        <v>214</v>
      </c>
      <c r="C51" s="45">
        <v>96000</v>
      </c>
      <c r="D51" s="45">
        <v>96000</v>
      </c>
      <c r="E51" s="45">
        <v>36000</v>
      </c>
      <c r="F51" s="45">
        <f t="shared" si="1"/>
        <v>60000</v>
      </c>
      <c r="G51" s="45">
        <f t="shared" si="2"/>
        <v>37.5</v>
      </c>
      <c r="H51" s="45">
        <f t="shared" si="3"/>
        <v>37.5</v>
      </c>
      <c r="J51" s="40"/>
    </row>
    <row r="52" spans="1:10" s="39" customFormat="1" ht="31.5">
      <c r="A52" s="49" t="s">
        <v>296</v>
      </c>
      <c r="B52" s="51" t="s">
        <v>295</v>
      </c>
      <c r="C52" s="45">
        <v>765000</v>
      </c>
      <c r="D52" s="45">
        <v>765000</v>
      </c>
      <c r="E52" s="45">
        <v>0</v>
      </c>
      <c r="F52" s="45">
        <f t="shared" si="1"/>
        <v>765000</v>
      </c>
      <c r="G52" s="45">
        <f t="shared" si="2"/>
        <v>0</v>
      </c>
      <c r="H52" s="45">
        <f t="shared" si="3"/>
        <v>0</v>
      </c>
      <c r="J52" s="40"/>
    </row>
    <row r="53" spans="1:10" s="39" customFormat="1" ht="15.75">
      <c r="A53" s="68" t="s">
        <v>378</v>
      </c>
      <c r="B53" s="36" t="s">
        <v>70</v>
      </c>
      <c r="C53" s="38">
        <f>C54+C56</f>
        <v>5627240.0999999996</v>
      </c>
      <c r="D53" s="38">
        <f t="shared" ref="D53:E53" si="21">D54+D56</f>
        <v>5567142.4800000004</v>
      </c>
      <c r="E53" s="38">
        <f t="shared" si="21"/>
        <v>1931864.65</v>
      </c>
      <c r="F53" s="38">
        <f t="shared" si="1"/>
        <v>3635277.83</v>
      </c>
      <c r="G53" s="38">
        <f t="shared" si="2"/>
        <v>34.33</v>
      </c>
      <c r="H53" s="38">
        <f t="shared" si="3"/>
        <v>34.700000000000003</v>
      </c>
      <c r="J53" s="40"/>
    </row>
    <row r="54" spans="1:10" s="39" customFormat="1" ht="47.25">
      <c r="A54" s="75" t="s">
        <v>200</v>
      </c>
      <c r="B54" s="76" t="s">
        <v>339</v>
      </c>
      <c r="C54" s="50">
        <f>C55</f>
        <v>2597240.1</v>
      </c>
      <c r="D54" s="50">
        <f t="shared" ref="D54:E54" si="22">D55</f>
        <v>2537142.48</v>
      </c>
      <c r="E54" s="50">
        <f t="shared" si="22"/>
        <v>1311864.6499999999</v>
      </c>
      <c r="F54" s="50">
        <f t="shared" si="1"/>
        <v>1225277.83</v>
      </c>
      <c r="G54" s="50">
        <f t="shared" si="2"/>
        <v>50.51</v>
      </c>
      <c r="H54" s="50">
        <f t="shared" si="3"/>
        <v>51.71</v>
      </c>
      <c r="J54" s="40"/>
    </row>
    <row r="55" spans="1:10" s="39" customFormat="1" ht="63">
      <c r="A55" s="77" t="s">
        <v>165</v>
      </c>
      <c r="B55" s="56" t="s">
        <v>340</v>
      </c>
      <c r="C55" s="52">
        <v>2597240.1</v>
      </c>
      <c r="D55" s="52">
        <v>2537142.48</v>
      </c>
      <c r="E55" s="52">
        <v>1311864.6499999999</v>
      </c>
      <c r="F55" s="52">
        <f t="shared" si="1"/>
        <v>1225277.83</v>
      </c>
      <c r="G55" s="52">
        <f t="shared" si="2"/>
        <v>50.51</v>
      </c>
      <c r="H55" s="52">
        <f t="shared" si="3"/>
        <v>51.71</v>
      </c>
      <c r="J55" s="40"/>
    </row>
    <row r="56" spans="1:10" s="39" customFormat="1" ht="15.75">
      <c r="A56" s="68" t="s">
        <v>164</v>
      </c>
      <c r="B56" s="36" t="s">
        <v>82</v>
      </c>
      <c r="C56" s="38">
        <f>C57</f>
        <v>3030000</v>
      </c>
      <c r="D56" s="38">
        <f t="shared" ref="D56:E56" si="23">D57</f>
        <v>3030000</v>
      </c>
      <c r="E56" s="38">
        <f t="shared" si="23"/>
        <v>620000</v>
      </c>
      <c r="F56" s="38">
        <f t="shared" si="1"/>
        <v>2410000</v>
      </c>
      <c r="G56" s="38">
        <f t="shared" si="2"/>
        <v>20.46</v>
      </c>
      <c r="H56" s="38">
        <f t="shared" si="3"/>
        <v>20.46</v>
      </c>
      <c r="J56" s="40"/>
    </row>
    <row r="57" spans="1:10" s="39" customFormat="1" ht="94.5">
      <c r="A57" s="54" t="s">
        <v>80</v>
      </c>
      <c r="B57" s="53" t="s">
        <v>123</v>
      </c>
      <c r="C57" s="45">
        <v>3030000</v>
      </c>
      <c r="D57" s="45">
        <v>3030000</v>
      </c>
      <c r="E57" s="45">
        <v>620000</v>
      </c>
      <c r="F57" s="45">
        <f t="shared" si="1"/>
        <v>2410000</v>
      </c>
      <c r="G57" s="45">
        <f t="shared" si="2"/>
        <v>20.46</v>
      </c>
      <c r="H57" s="45">
        <f t="shared" si="3"/>
        <v>20.46</v>
      </c>
      <c r="J57" s="40"/>
    </row>
    <row r="58" spans="1:10" s="39" customFormat="1" ht="47.25">
      <c r="A58" s="55" t="s">
        <v>210</v>
      </c>
      <c r="B58" s="78" t="s">
        <v>5</v>
      </c>
      <c r="C58" s="38">
        <f>C59+C64+C70</f>
        <v>23938051.969999999</v>
      </c>
      <c r="D58" s="38">
        <f t="shared" ref="D58:E58" si="24">D59+D64+D70</f>
        <v>24226051.969999999</v>
      </c>
      <c r="E58" s="38">
        <f t="shared" si="24"/>
        <v>7244674.4400000004</v>
      </c>
      <c r="F58" s="38">
        <f t="shared" si="1"/>
        <v>16981377.530000001</v>
      </c>
      <c r="G58" s="38">
        <f t="shared" si="2"/>
        <v>30.26</v>
      </c>
      <c r="H58" s="38">
        <f t="shared" si="3"/>
        <v>29.9</v>
      </c>
      <c r="J58" s="40"/>
    </row>
    <row r="59" spans="1:10" s="39" customFormat="1" ht="15.75">
      <c r="A59" s="75" t="s">
        <v>23</v>
      </c>
      <c r="B59" s="67" t="s">
        <v>211</v>
      </c>
      <c r="C59" s="50">
        <f>C60+C62</f>
        <v>19410051.969999999</v>
      </c>
      <c r="D59" s="50">
        <f t="shared" ref="D59:E59" si="25">D60+D62</f>
        <v>19410051.969999999</v>
      </c>
      <c r="E59" s="50">
        <f t="shared" si="25"/>
        <v>5868999.1399999997</v>
      </c>
      <c r="F59" s="50">
        <f t="shared" si="1"/>
        <v>13541052.83</v>
      </c>
      <c r="G59" s="50">
        <f t="shared" si="2"/>
        <v>30.24</v>
      </c>
      <c r="H59" s="50">
        <f t="shared" si="3"/>
        <v>30.24</v>
      </c>
      <c r="J59" s="40"/>
    </row>
    <row r="60" spans="1:10" s="39" customFormat="1" ht="47.25">
      <c r="A60" s="47" t="s">
        <v>254</v>
      </c>
      <c r="B60" s="67" t="s">
        <v>212</v>
      </c>
      <c r="C60" s="38">
        <f>C61</f>
        <v>13962739.970000001</v>
      </c>
      <c r="D60" s="38">
        <f t="shared" ref="D60:E60" si="26">D61</f>
        <v>13962739.970000001</v>
      </c>
      <c r="E60" s="38">
        <f t="shared" si="26"/>
        <v>4254327.3</v>
      </c>
      <c r="F60" s="38">
        <f t="shared" si="1"/>
        <v>9708412.6699999999</v>
      </c>
      <c r="G60" s="38">
        <f t="shared" si="2"/>
        <v>30.47</v>
      </c>
      <c r="H60" s="38">
        <f t="shared" si="3"/>
        <v>30.47</v>
      </c>
      <c r="J60" s="40"/>
    </row>
    <row r="61" spans="1:10" s="39" customFormat="1" ht="78.75">
      <c r="A61" s="54" t="s">
        <v>116</v>
      </c>
      <c r="B61" s="53" t="s">
        <v>354</v>
      </c>
      <c r="C61" s="45">
        <v>13962739.970000001</v>
      </c>
      <c r="D61" s="45">
        <v>13962739.970000001</v>
      </c>
      <c r="E61" s="45">
        <v>4254327.3</v>
      </c>
      <c r="F61" s="45">
        <f t="shared" si="1"/>
        <v>9708412.6699999999</v>
      </c>
      <c r="G61" s="45">
        <f t="shared" si="2"/>
        <v>30.47</v>
      </c>
      <c r="H61" s="45">
        <f t="shared" si="3"/>
        <v>30.47</v>
      </c>
      <c r="J61" s="40"/>
    </row>
    <row r="62" spans="1:10" s="39" customFormat="1" ht="31.5">
      <c r="A62" s="47" t="s">
        <v>213</v>
      </c>
      <c r="B62" s="67" t="s">
        <v>255</v>
      </c>
      <c r="C62" s="50">
        <f>C63</f>
        <v>5447312</v>
      </c>
      <c r="D62" s="50">
        <f t="shared" ref="D62:E62" si="27">D63</f>
        <v>5447312</v>
      </c>
      <c r="E62" s="50">
        <f t="shared" si="27"/>
        <v>1614671.84</v>
      </c>
      <c r="F62" s="50">
        <f t="shared" si="1"/>
        <v>3832640.16</v>
      </c>
      <c r="G62" s="50">
        <f t="shared" si="2"/>
        <v>29.64</v>
      </c>
      <c r="H62" s="50">
        <f t="shared" si="3"/>
        <v>29.64</v>
      </c>
      <c r="J62" s="40"/>
    </row>
    <row r="63" spans="1:10" s="46" customFormat="1" ht="78.75">
      <c r="A63" s="49" t="s">
        <v>24</v>
      </c>
      <c r="B63" s="51" t="s">
        <v>256</v>
      </c>
      <c r="C63" s="52">
        <v>5447312</v>
      </c>
      <c r="D63" s="52">
        <v>5447312</v>
      </c>
      <c r="E63" s="52">
        <v>1614671.84</v>
      </c>
      <c r="F63" s="52">
        <f t="shared" si="1"/>
        <v>3832640.16</v>
      </c>
      <c r="G63" s="52">
        <f t="shared" si="2"/>
        <v>29.64</v>
      </c>
      <c r="H63" s="52">
        <f t="shared" si="3"/>
        <v>29.64</v>
      </c>
      <c r="J63" s="40"/>
    </row>
    <row r="64" spans="1:10" s="39" customFormat="1" ht="15.75">
      <c r="A64" s="75" t="s">
        <v>7</v>
      </c>
      <c r="B64" s="67" t="s">
        <v>261</v>
      </c>
      <c r="C64" s="38">
        <f>C65+C68</f>
        <v>1000000</v>
      </c>
      <c r="D64" s="38">
        <f t="shared" ref="D64:E64" si="28">D65+D68</f>
        <v>1000000</v>
      </c>
      <c r="E64" s="38">
        <f t="shared" si="28"/>
        <v>0</v>
      </c>
      <c r="F64" s="38">
        <f t="shared" si="1"/>
        <v>1000000</v>
      </c>
      <c r="G64" s="38">
        <f t="shared" si="2"/>
        <v>0</v>
      </c>
      <c r="H64" s="38">
        <f t="shared" si="3"/>
        <v>0</v>
      </c>
      <c r="J64" s="40"/>
    </row>
    <row r="65" spans="1:10" s="39" customFormat="1" ht="78.75">
      <c r="A65" s="42" t="s">
        <v>262</v>
      </c>
      <c r="B65" s="37" t="s">
        <v>356</v>
      </c>
      <c r="C65" s="38">
        <f>C66+C67</f>
        <v>1000000</v>
      </c>
      <c r="D65" s="38">
        <f t="shared" ref="D65:E65" si="29">D66+D67</f>
        <v>950000</v>
      </c>
      <c r="E65" s="38">
        <f t="shared" si="29"/>
        <v>0</v>
      </c>
      <c r="F65" s="38">
        <f t="shared" si="1"/>
        <v>950000</v>
      </c>
      <c r="G65" s="38">
        <f t="shared" si="2"/>
        <v>0</v>
      </c>
      <c r="H65" s="38">
        <f t="shared" si="3"/>
        <v>0</v>
      </c>
      <c r="J65" s="40"/>
    </row>
    <row r="66" spans="1:10" s="46" customFormat="1" ht="47.25" outlineLevel="5">
      <c r="A66" s="79" t="s">
        <v>355</v>
      </c>
      <c r="B66" s="80" t="s">
        <v>357</v>
      </c>
      <c r="C66" s="45">
        <v>500000</v>
      </c>
      <c r="D66" s="45">
        <v>450000</v>
      </c>
      <c r="E66" s="45">
        <v>0</v>
      </c>
      <c r="F66" s="45">
        <f t="shared" si="1"/>
        <v>450000</v>
      </c>
      <c r="G66" s="45">
        <f t="shared" si="2"/>
        <v>0</v>
      </c>
      <c r="H66" s="45">
        <f t="shared" si="3"/>
        <v>0</v>
      </c>
      <c r="J66" s="40"/>
    </row>
    <row r="67" spans="1:10" s="39" customFormat="1" ht="31.5">
      <c r="A67" s="43" t="s">
        <v>358</v>
      </c>
      <c r="B67" s="44" t="s">
        <v>353</v>
      </c>
      <c r="C67" s="45">
        <v>500000</v>
      </c>
      <c r="D67" s="45">
        <v>500000</v>
      </c>
      <c r="E67" s="45">
        <v>0</v>
      </c>
      <c r="F67" s="45">
        <f t="shared" si="1"/>
        <v>500000</v>
      </c>
      <c r="G67" s="45">
        <f t="shared" si="2"/>
        <v>0</v>
      </c>
      <c r="H67" s="45">
        <f t="shared" si="3"/>
        <v>0</v>
      </c>
      <c r="J67" s="40"/>
    </row>
    <row r="68" spans="1:10" s="39" customFormat="1" ht="47.25">
      <c r="A68" s="42" t="s">
        <v>399</v>
      </c>
      <c r="B68" s="37" t="s">
        <v>396</v>
      </c>
      <c r="C68" s="38">
        <f>C69</f>
        <v>0</v>
      </c>
      <c r="D68" s="38">
        <f t="shared" ref="D68:E68" si="30">D69</f>
        <v>50000</v>
      </c>
      <c r="E68" s="38">
        <f t="shared" si="30"/>
        <v>0</v>
      </c>
      <c r="F68" s="38">
        <f t="shared" si="1"/>
        <v>50000</v>
      </c>
      <c r="G68" s="38" t="s">
        <v>434</v>
      </c>
      <c r="H68" s="38">
        <f t="shared" si="3"/>
        <v>0</v>
      </c>
      <c r="J68" s="40"/>
    </row>
    <row r="69" spans="1:10" s="46" customFormat="1" ht="31.5" outlineLevel="5">
      <c r="A69" s="79" t="s">
        <v>398</v>
      </c>
      <c r="B69" s="80" t="s">
        <v>397</v>
      </c>
      <c r="C69" s="45">
        <v>0</v>
      </c>
      <c r="D69" s="45">
        <v>50000</v>
      </c>
      <c r="E69" s="45">
        <v>0</v>
      </c>
      <c r="F69" s="45">
        <f t="shared" si="1"/>
        <v>50000</v>
      </c>
      <c r="G69" s="45" t="s">
        <v>434</v>
      </c>
      <c r="H69" s="45">
        <f t="shared" si="3"/>
        <v>0</v>
      </c>
      <c r="J69" s="40"/>
    </row>
    <row r="70" spans="1:10" s="39" customFormat="1" ht="31.5" outlineLevel="5">
      <c r="A70" s="81" t="s">
        <v>250</v>
      </c>
      <c r="B70" s="78" t="s">
        <v>249</v>
      </c>
      <c r="C70" s="38">
        <f>C71</f>
        <v>3528000</v>
      </c>
      <c r="D70" s="38">
        <f t="shared" ref="D70:E71" si="31">D71</f>
        <v>3816000</v>
      </c>
      <c r="E70" s="38">
        <f t="shared" si="31"/>
        <v>1375675.3</v>
      </c>
      <c r="F70" s="38">
        <f t="shared" si="1"/>
        <v>2440324.7000000002</v>
      </c>
      <c r="G70" s="38">
        <f t="shared" si="2"/>
        <v>38.99</v>
      </c>
      <c r="H70" s="38">
        <f t="shared" si="3"/>
        <v>36.049999999999997</v>
      </c>
      <c r="J70" s="40"/>
    </row>
    <row r="71" spans="1:10" s="39" customFormat="1" ht="31.5" outlineLevel="5">
      <c r="A71" s="47" t="s">
        <v>253</v>
      </c>
      <c r="B71" s="67" t="s">
        <v>252</v>
      </c>
      <c r="C71" s="38">
        <f>C72</f>
        <v>3528000</v>
      </c>
      <c r="D71" s="38">
        <f t="shared" si="31"/>
        <v>3816000</v>
      </c>
      <c r="E71" s="38">
        <f t="shared" si="31"/>
        <v>1375675.3</v>
      </c>
      <c r="F71" s="38">
        <f t="shared" si="1"/>
        <v>2440324.7000000002</v>
      </c>
      <c r="G71" s="38">
        <f t="shared" si="2"/>
        <v>38.99</v>
      </c>
      <c r="H71" s="38">
        <f t="shared" si="3"/>
        <v>36.049999999999997</v>
      </c>
      <c r="J71" s="40"/>
    </row>
    <row r="72" spans="1:10" s="46" customFormat="1" ht="15.75">
      <c r="A72" s="82" t="s">
        <v>38</v>
      </c>
      <c r="B72" s="51" t="s">
        <v>251</v>
      </c>
      <c r="C72" s="45">
        <v>3528000</v>
      </c>
      <c r="D72" s="45">
        <v>3816000</v>
      </c>
      <c r="E72" s="45">
        <v>1375675.3</v>
      </c>
      <c r="F72" s="45">
        <f t="shared" si="1"/>
        <v>2440324.7000000002</v>
      </c>
      <c r="G72" s="45">
        <f t="shared" si="2"/>
        <v>38.99</v>
      </c>
      <c r="H72" s="45">
        <f t="shared" si="3"/>
        <v>36.049999999999997</v>
      </c>
      <c r="J72" s="40"/>
    </row>
    <row r="73" spans="1:10" s="39" customFormat="1" ht="47.25">
      <c r="A73" s="55" t="s">
        <v>215</v>
      </c>
      <c r="B73" s="78" t="s">
        <v>10</v>
      </c>
      <c r="C73" s="50">
        <f>C74+C78+C82+C96</f>
        <v>85190975.549999997</v>
      </c>
      <c r="D73" s="50">
        <f>D74+D78+D82+D96</f>
        <v>103941176.75</v>
      </c>
      <c r="E73" s="50">
        <f>E74+E78+E82+E96</f>
        <v>52898240.07</v>
      </c>
      <c r="F73" s="50">
        <f t="shared" si="1"/>
        <v>51042936.68</v>
      </c>
      <c r="G73" s="50">
        <f t="shared" si="2"/>
        <v>62.09</v>
      </c>
      <c r="H73" s="50">
        <f t="shared" si="3"/>
        <v>50.89</v>
      </c>
      <c r="J73" s="40"/>
    </row>
    <row r="74" spans="1:10" s="39" customFormat="1" ht="47.25">
      <c r="A74" s="75" t="s">
        <v>359</v>
      </c>
      <c r="B74" s="67" t="s">
        <v>11</v>
      </c>
      <c r="C74" s="50">
        <f>C75</f>
        <v>56738838.18</v>
      </c>
      <c r="D74" s="50">
        <f t="shared" ref="D74:E74" si="32">D75</f>
        <v>59797695.079999998</v>
      </c>
      <c r="E74" s="50">
        <f t="shared" si="32"/>
        <v>29779024.739999998</v>
      </c>
      <c r="F74" s="50">
        <f t="shared" si="1"/>
        <v>30018670.34</v>
      </c>
      <c r="G74" s="50">
        <f t="shared" si="2"/>
        <v>52.48</v>
      </c>
      <c r="H74" s="50">
        <f t="shared" si="3"/>
        <v>49.8</v>
      </c>
      <c r="J74" s="40"/>
    </row>
    <row r="75" spans="1:10" s="39" customFormat="1" ht="63" outlineLevel="5">
      <c r="A75" s="55" t="s">
        <v>360</v>
      </c>
      <c r="B75" s="67" t="s">
        <v>216</v>
      </c>
      <c r="C75" s="50">
        <f>C76+C77</f>
        <v>56738838.18</v>
      </c>
      <c r="D75" s="50">
        <f t="shared" ref="D75:E75" si="33">D76+D77</f>
        <v>59797695.079999998</v>
      </c>
      <c r="E75" s="50">
        <f t="shared" si="33"/>
        <v>29779024.739999998</v>
      </c>
      <c r="F75" s="50">
        <f t="shared" ref="F75:F141" si="34">$D75-$E75</f>
        <v>30018670.34</v>
      </c>
      <c r="G75" s="50">
        <f t="shared" ref="G75:G141" si="35">$E75/$C75*100</f>
        <v>52.48</v>
      </c>
      <c r="H75" s="50">
        <f t="shared" ref="H75:H140" si="36">$E75/$D75*100</f>
        <v>49.8</v>
      </c>
      <c r="J75" s="40"/>
    </row>
    <row r="76" spans="1:10" s="46" customFormat="1" ht="31.5" outlineLevel="5">
      <c r="A76" s="49" t="s">
        <v>41</v>
      </c>
      <c r="B76" s="51" t="s">
        <v>12</v>
      </c>
      <c r="C76" s="52">
        <v>56338838.18</v>
      </c>
      <c r="D76" s="52">
        <v>57850695.079999998</v>
      </c>
      <c r="E76" s="52">
        <v>29020045.739999998</v>
      </c>
      <c r="F76" s="52">
        <f t="shared" si="34"/>
        <v>28830649.34</v>
      </c>
      <c r="G76" s="52">
        <f t="shared" si="35"/>
        <v>51.51</v>
      </c>
      <c r="H76" s="52">
        <f t="shared" si="36"/>
        <v>50.16</v>
      </c>
      <c r="J76" s="40"/>
    </row>
    <row r="77" spans="1:10" s="46" customFormat="1" ht="31.5">
      <c r="A77" s="49" t="s">
        <v>44</v>
      </c>
      <c r="B77" s="83" t="s">
        <v>13</v>
      </c>
      <c r="C77" s="45">
        <v>400000</v>
      </c>
      <c r="D77" s="45">
        <v>1947000</v>
      </c>
      <c r="E77" s="45">
        <v>758979</v>
      </c>
      <c r="F77" s="45">
        <f t="shared" si="34"/>
        <v>1188021</v>
      </c>
      <c r="G77" s="45">
        <f t="shared" si="35"/>
        <v>189.74</v>
      </c>
      <c r="H77" s="45">
        <f t="shared" si="36"/>
        <v>38.979999999999997</v>
      </c>
      <c r="J77" s="40"/>
    </row>
    <row r="78" spans="1:10" s="39" customFormat="1" ht="78.75">
      <c r="A78" s="47" t="s">
        <v>348</v>
      </c>
      <c r="B78" s="67" t="s">
        <v>14</v>
      </c>
      <c r="C78" s="84">
        <f>C79</f>
        <v>14265280</v>
      </c>
      <c r="D78" s="84">
        <f t="shared" ref="D78:E78" si="37">D79</f>
        <v>13804607.460000001</v>
      </c>
      <c r="E78" s="84">
        <f t="shared" si="37"/>
        <v>6435603.2400000002</v>
      </c>
      <c r="F78" s="84">
        <f t="shared" si="34"/>
        <v>7369004.2199999997</v>
      </c>
      <c r="G78" s="84">
        <f t="shared" si="35"/>
        <v>45.11</v>
      </c>
      <c r="H78" s="84">
        <f t="shared" si="36"/>
        <v>46.62</v>
      </c>
      <c r="J78" s="40"/>
    </row>
    <row r="79" spans="1:10" s="39" customFormat="1" ht="63">
      <c r="A79" s="55" t="s">
        <v>360</v>
      </c>
      <c r="B79" s="67" t="s">
        <v>217</v>
      </c>
      <c r="C79" s="50">
        <f>C80+C81</f>
        <v>14265280</v>
      </c>
      <c r="D79" s="50">
        <f t="shared" ref="D79:E79" si="38">D80+D81</f>
        <v>13804607.460000001</v>
      </c>
      <c r="E79" s="50">
        <f t="shared" si="38"/>
        <v>6435603.2400000002</v>
      </c>
      <c r="F79" s="50">
        <f t="shared" si="34"/>
        <v>7369004.2199999997</v>
      </c>
      <c r="G79" s="50">
        <f t="shared" si="35"/>
        <v>45.11</v>
      </c>
      <c r="H79" s="50">
        <f t="shared" si="36"/>
        <v>46.62</v>
      </c>
      <c r="J79" s="40"/>
    </row>
    <row r="80" spans="1:10" s="46" customFormat="1" ht="31.5">
      <c r="A80" s="49" t="s">
        <v>41</v>
      </c>
      <c r="B80" s="85" t="s">
        <v>15</v>
      </c>
      <c r="C80" s="52">
        <v>14092080</v>
      </c>
      <c r="D80" s="52">
        <v>13631407.460000001</v>
      </c>
      <c r="E80" s="52">
        <v>6267004.2400000002</v>
      </c>
      <c r="F80" s="52">
        <f t="shared" si="34"/>
        <v>7364403.2199999997</v>
      </c>
      <c r="G80" s="52">
        <f t="shared" si="35"/>
        <v>44.47</v>
      </c>
      <c r="H80" s="52">
        <f t="shared" si="36"/>
        <v>45.97</v>
      </c>
      <c r="J80" s="40"/>
    </row>
    <row r="81" spans="1:10" s="39" customFormat="1" ht="31.5">
      <c r="A81" s="49" t="s">
        <v>44</v>
      </c>
      <c r="B81" s="51" t="s">
        <v>16</v>
      </c>
      <c r="C81" s="45">
        <v>173200</v>
      </c>
      <c r="D81" s="45">
        <v>173200</v>
      </c>
      <c r="E81" s="45">
        <v>168599</v>
      </c>
      <c r="F81" s="45">
        <f t="shared" si="34"/>
        <v>4601</v>
      </c>
      <c r="G81" s="45">
        <f t="shared" si="35"/>
        <v>97.34</v>
      </c>
      <c r="H81" s="45">
        <f t="shared" si="36"/>
        <v>97.34</v>
      </c>
      <c r="J81" s="40"/>
    </row>
    <row r="82" spans="1:10" s="39" customFormat="1" ht="31.5">
      <c r="A82" s="86" t="s">
        <v>219</v>
      </c>
      <c r="B82" s="67" t="s">
        <v>69</v>
      </c>
      <c r="C82" s="50">
        <f>C83+C93+C90</f>
        <v>2259707.37</v>
      </c>
      <c r="D82" s="50">
        <f>D83+D93+D90</f>
        <v>18486337.469999999</v>
      </c>
      <c r="E82" s="50">
        <f>E83+E93+E90</f>
        <v>9661431.7100000009</v>
      </c>
      <c r="F82" s="50">
        <f t="shared" si="34"/>
        <v>8824905.7599999998</v>
      </c>
      <c r="G82" s="50">
        <f t="shared" si="35"/>
        <v>427.55</v>
      </c>
      <c r="H82" s="50">
        <f t="shared" si="36"/>
        <v>52.26</v>
      </c>
      <c r="J82" s="40"/>
    </row>
    <row r="83" spans="1:10" s="39" customFormat="1" ht="47.25">
      <c r="A83" s="86" t="s">
        <v>220</v>
      </c>
      <c r="B83" s="67" t="s">
        <v>218</v>
      </c>
      <c r="C83" s="50">
        <f>C84+C86+C87+C88+C89+C85</f>
        <v>2259707.37</v>
      </c>
      <c r="D83" s="50">
        <f>D84+D86+D87+D88+D89+D85</f>
        <v>2256061.0299999998</v>
      </c>
      <c r="E83" s="50">
        <f>E84+E86+E87+E88+E89+E85</f>
        <v>1659461.03</v>
      </c>
      <c r="F83" s="50">
        <f t="shared" si="34"/>
        <v>596600</v>
      </c>
      <c r="G83" s="50">
        <f t="shared" si="35"/>
        <v>73.44</v>
      </c>
      <c r="H83" s="50">
        <f t="shared" si="36"/>
        <v>73.56</v>
      </c>
      <c r="J83" s="40"/>
    </row>
    <row r="84" spans="1:10" s="46" customFormat="1" ht="63">
      <c r="A84" s="54" t="s">
        <v>83</v>
      </c>
      <c r="B84" s="56" t="s">
        <v>95</v>
      </c>
      <c r="C84" s="45">
        <v>168005</v>
      </c>
      <c r="D84" s="45">
        <v>168005</v>
      </c>
      <c r="E84" s="45">
        <v>168005</v>
      </c>
      <c r="F84" s="52">
        <f t="shared" si="34"/>
        <v>0</v>
      </c>
      <c r="G84" s="52">
        <f t="shared" si="35"/>
        <v>100</v>
      </c>
      <c r="H84" s="52">
        <f t="shared" si="36"/>
        <v>100</v>
      </c>
      <c r="J84" s="40"/>
    </row>
    <row r="85" spans="1:10" s="46" customFormat="1" ht="78.75">
      <c r="A85" s="54" t="s">
        <v>94</v>
      </c>
      <c r="B85" s="56" t="s">
        <v>95</v>
      </c>
      <c r="C85" s="45">
        <v>8842.3700000000008</v>
      </c>
      <c r="D85" s="45">
        <v>5196.03</v>
      </c>
      <c r="E85" s="45">
        <v>5196.03</v>
      </c>
      <c r="F85" s="45">
        <f>$D85-$E85</f>
        <v>0</v>
      </c>
      <c r="G85" s="45">
        <f>$E85/$C85*100</f>
        <v>58.76</v>
      </c>
      <c r="H85" s="45">
        <f>$E85/$D85*100</f>
        <v>100</v>
      </c>
      <c r="J85" s="40"/>
    </row>
    <row r="86" spans="1:10" s="46" customFormat="1" ht="63">
      <c r="A86" s="87" t="s">
        <v>129</v>
      </c>
      <c r="B86" s="44" t="s">
        <v>77</v>
      </c>
      <c r="C86" s="45">
        <v>1978717</v>
      </c>
      <c r="D86" s="45">
        <v>1978717</v>
      </c>
      <c r="E86" s="45">
        <v>1478941.53</v>
      </c>
      <c r="F86" s="45">
        <f t="shared" si="34"/>
        <v>499775.47</v>
      </c>
      <c r="G86" s="45">
        <f t="shared" si="35"/>
        <v>74.739999999999995</v>
      </c>
      <c r="H86" s="45">
        <f t="shared" si="36"/>
        <v>74.739999999999995</v>
      </c>
      <c r="J86" s="40"/>
    </row>
    <row r="87" spans="1:10" s="46" customFormat="1" ht="63">
      <c r="A87" s="43" t="s">
        <v>76</v>
      </c>
      <c r="B87" s="44" t="s">
        <v>77</v>
      </c>
      <c r="C87" s="45">
        <v>104143</v>
      </c>
      <c r="D87" s="45">
        <v>104143</v>
      </c>
      <c r="E87" s="45">
        <v>7318.47</v>
      </c>
      <c r="F87" s="45">
        <f t="shared" si="34"/>
        <v>96824.53</v>
      </c>
      <c r="G87" s="45">
        <f t="shared" si="35"/>
        <v>7.03</v>
      </c>
      <c r="H87" s="45">
        <f t="shared" si="36"/>
        <v>7.03</v>
      </c>
      <c r="J87" s="40"/>
    </row>
    <row r="88" spans="1:10" s="46" customFormat="1" ht="78.75">
      <c r="A88" s="54" t="s">
        <v>131</v>
      </c>
      <c r="B88" s="56" t="s">
        <v>132</v>
      </c>
      <c r="C88" s="52">
        <v>0</v>
      </c>
      <c r="D88" s="52">
        <v>0</v>
      </c>
      <c r="E88" s="52">
        <v>0</v>
      </c>
      <c r="F88" s="52">
        <f t="shared" si="34"/>
        <v>0</v>
      </c>
      <c r="G88" s="52" t="s">
        <v>434</v>
      </c>
      <c r="H88" s="52" t="s">
        <v>434</v>
      </c>
      <c r="J88" s="40"/>
    </row>
    <row r="89" spans="1:10" s="46" customFormat="1" ht="78.75">
      <c r="A89" s="57" t="s">
        <v>130</v>
      </c>
      <c r="B89" s="56" t="s">
        <v>132</v>
      </c>
      <c r="C89" s="52">
        <v>0</v>
      </c>
      <c r="D89" s="52">
        <v>0</v>
      </c>
      <c r="E89" s="52">
        <v>0</v>
      </c>
      <c r="F89" s="52">
        <f t="shared" si="34"/>
        <v>0</v>
      </c>
      <c r="G89" s="52" t="s">
        <v>434</v>
      </c>
      <c r="H89" s="52" t="s">
        <v>434</v>
      </c>
      <c r="J89" s="40"/>
    </row>
    <row r="90" spans="1:10" s="39" customFormat="1" ht="15.75">
      <c r="A90" s="68" t="s">
        <v>412</v>
      </c>
      <c r="B90" s="36" t="s">
        <v>413</v>
      </c>
      <c r="C90" s="38">
        <f>C91+C92</f>
        <v>0</v>
      </c>
      <c r="D90" s="38">
        <f t="shared" ref="D90" si="39">D91+D92</f>
        <v>16230276.439999999</v>
      </c>
      <c r="E90" s="38">
        <f t="shared" ref="E90" si="40">E91+E92</f>
        <v>8001970.6799999997</v>
      </c>
      <c r="F90" s="38">
        <f t="shared" si="34"/>
        <v>8228305.7599999998</v>
      </c>
      <c r="G90" s="38" t="s">
        <v>434</v>
      </c>
      <c r="H90" s="38">
        <f t="shared" si="36"/>
        <v>49.3</v>
      </c>
      <c r="J90" s="40"/>
    </row>
    <row r="91" spans="1:10" s="46" customFormat="1" ht="31.5">
      <c r="A91" s="48" t="s">
        <v>414</v>
      </c>
      <c r="B91" s="56" t="s">
        <v>415</v>
      </c>
      <c r="C91" s="45">
        <v>0</v>
      </c>
      <c r="D91" s="45">
        <v>16150357.140000001</v>
      </c>
      <c r="E91" s="45">
        <v>7962568.29</v>
      </c>
      <c r="F91" s="45">
        <f t="shared" si="34"/>
        <v>8187788.8499999996</v>
      </c>
      <c r="G91" s="45" t="s">
        <v>434</v>
      </c>
      <c r="H91" s="45">
        <f t="shared" si="36"/>
        <v>49.3</v>
      </c>
      <c r="J91" s="40"/>
    </row>
    <row r="92" spans="1:10" s="46" customFormat="1" ht="31.5">
      <c r="A92" s="48" t="s">
        <v>416</v>
      </c>
      <c r="B92" s="51" t="s">
        <v>415</v>
      </c>
      <c r="C92" s="45">
        <v>0</v>
      </c>
      <c r="D92" s="45">
        <v>79919.3</v>
      </c>
      <c r="E92" s="45">
        <v>39402.39</v>
      </c>
      <c r="F92" s="45">
        <f t="shared" si="34"/>
        <v>40516.910000000003</v>
      </c>
      <c r="G92" s="45" t="s">
        <v>434</v>
      </c>
      <c r="H92" s="45">
        <f t="shared" si="36"/>
        <v>49.3</v>
      </c>
      <c r="J92" s="40"/>
    </row>
    <row r="93" spans="1:10" s="39" customFormat="1" ht="15.75">
      <c r="A93" s="68" t="s">
        <v>222</v>
      </c>
      <c r="B93" s="36" t="s">
        <v>221</v>
      </c>
      <c r="C93" s="38">
        <f>C94+C95</f>
        <v>0</v>
      </c>
      <c r="D93" s="38">
        <f t="shared" ref="D93:E93" si="41">D94+D95</f>
        <v>0</v>
      </c>
      <c r="E93" s="38">
        <f t="shared" si="41"/>
        <v>0</v>
      </c>
      <c r="F93" s="38">
        <f t="shared" si="34"/>
        <v>0</v>
      </c>
      <c r="G93" s="38" t="s">
        <v>434</v>
      </c>
      <c r="H93" s="38" t="s">
        <v>434</v>
      </c>
      <c r="J93" s="40"/>
    </row>
    <row r="94" spans="1:10" s="46" customFormat="1" ht="63">
      <c r="A94" s="48" t="s">
        <v>172</v>
      </c>
      <c r="B94" s="56" t="s">
        <v>171</v>
      </c>
      <c r="C94" s="45">
        <v>0</v>
      </c>
      <c r="D94" s="45">
        <v>0</v>
      </c>
      <c r="E94" s="45">
        <v>0</v>
      </c>
      <c r="F94" s="45">
        <f t="shared" si="34"/>
        <v>0</v>
      </c>
      <c r="G94" s="45" t="s">
        <v>434</v>
      </c>
      <c r="H94" s="45" t="s">
        <v>434</v>
      </c>
      <c r="J94" s="40"/>
    </row>
    <row r="95" spans="1:10" s="46" customFormat="1" ht="47.25">
      <c r="A95" s="48" t="s">
        <v>173</v>
      </c>
      <c r="B95" s="51" t="s">
        <v>174</v>
      </c>
      <c r="C95" s="45">
        <v>0</v>
      </c>
      <c r="D95" s="45">
        <v>0</v>
      </c>
      <c r="E95" s="45">
        <v>0</v>
      </c>
      <c r="F95" s="45">
        <f t="shared" si="34"/>
        <v>0</v>
      </c>
      <c r="G95" s="45" t="s">
        <v>434</v>
      </c>
      <c r="H95" s="45" t="s">
        <v>434</v>
      </c>
      <c r="J95" s="40"/>
    </row>
    <row r="96" spans="1:10" s="39" customFormat="1" ht="63">
      <c r="A96" s="47" t="s">
        <v>223</v>
      </c>
      <c r="B96" s="78" t="s">
        <v>17</v>
      </c>
      <c r="C96" s="50">
        <f>C97</f>
        <v>11927150</v>
      </c>
      <c r="D96" s="50">
        <f t="shared" ref="D96:E96" si="42">D97</f>
        <v>11852536.74</v>
      </c>
      <c r="E96" s="50">
        <f t="shared" si="42"/>
        <v>7022180.3799999999</v>
      </c>
      <c r="F96" s="50">
        <f t="shared" si="34"/>
        <v>4830356.3600000003</v>
      </c>
      <c r="G96" s="50">
        <f t="shared" si="35"/>
        <v>58.88</v>
      </c>
      <c r="H96" s="50">
        <f t="shared" si="36"/>
        <v>59.25</v>
      </c>
      <c r="J96" s="40"/>
    </row>
    <row r="97" spans="1:10" s="39" customFormat="1" ht="63">
      <c r="A97" s="47" t="s">
        <v>360</v>
      </c>
      <c r="B97" s="78" t="s">
        <v>361</v>
      </c>
      <c r="C97" s="50">
        <f>C98+C99</f>
        <v>11927150</v>
      </c>
      <c r="D97" s="50">
        <f t="shared" ref="D97:E97" si="43">D98+D99</f>
        <v>11852536.74</v>
      </c>
      <c r="E97" s="50">
        <f t="shared" si="43"/>
        <v>7022180.3799999999</v>
      </c>
      <c r="F97" s="50">
        <f t="shared" si="34"/>
        <v>4830356.3600000003</v>
      </c>
      <c r="G97" s="50">
        <f t="shared" si="35"/>
        <v>58.88</v>
      </c>
      <c r="H97" s="50">
        <f t="shared" si="36"/>
        <v>59.25</v>
      </c>
      <c r="J97" s="40"/>
    </row>
    <row r="98" spans="1:10" s="46" customFormat="1" ht="31.5">
      <c r="A98" s="49" t="s">
        <v>41</v>
      </c>
      <c r="B98" s="85" t="s">
        <v>224</v>
      </c>
      <c r="C98" s="52">
        <v>11927150</v>
      </c>
      <c r="D98" s="52">
        <v>11852536.74</v>
      </c>
      <c r="E98" s="52">
        <v>7022180.3799999999</v>
      </c>
      <c r="F98" s="52">
        <f t="shared" si="34"/>
        <v>4830356.3600000003</v>
      </c>
      <c r="G98" s="52">
        <f t="shared" si="35"/>
        <v>58.88</v>
      </c>
      <c r="H98" s="52">
        <f t="shared" si="36"/>
        <v>59.25</v>
      </c>
      <c r="J98" s="40"/>
    </row>
    <row r="99" spans="1:10" s="39" customFormat="1" ht="31.5">
      <c r="A99" s="49" t="s">
        <v>44</v>
      </c>
      <c r="B99" s="51" t="s">
        <v>225</v>
      </c>
      <c r="C99" s="45">
        <v>0</v>
      </c>
      <c r="D99" s="45">
        <v>0</v>
      </c>
      <c r="E99" s="45">
        <v>0</v>
      </c>
      <c r="F99" s="45">
        <f t="shared" si="34"/>
        <v>0</v>
      </c>
      <c r="G99" s="45" t="s">
        <v>434</v>
      </c>
      <c r="H99" s="45" t="s">
        <v>434</v>
      </c>
      <c r="J99" s="40"/>
    </row>
    <row r="100" spans="1:10" s="39" customFormat="1" ht="63">
      <c r="A100" s="55" t="s">
        <v>257</v>
      </c>
      <c r="B100" s="47" t="s">
        <v>67</v>
      </c>
      <c r="C100" s="50">
        <f>C101+C105+C110+C126</f>
        <v>65527164.729999997</v>
      </c>
      <c r="D100" s="50">
        <f t="shared" ref="D100:E100" si="44">D101+D105+D110+D126</f>
        <v>68772976.239999995</v>
      </c>
      <c r="E100" s="50">
        <f t="shared" si="44"/>
        <v>23422041.73</v>
      </c>
      <c r="F100" s="50">
        <f t="shared" si="34"/>
        <v>45350934.509999998</v>
      </c>
      <c r="G100" s="50">
        <f t="shared" si="35"/>
        <v>35.74</v>
      </c>
      <c r="H100" s="50">
        <f t="shared" si="36"/>
        <v>34.06</v>
      </c>
      <c r="J100" s="40"/>
    </row>
    <row r="101" spans="1:10" s="39" customFormat="1" ht="31.5">
      <c r="A101" s="55" t="s">
        <v>258</v>
      </c>
      <c r="B101" s="67" t="s">
        <v>6</v>
      </c>
      <c r="C101" s="50">
        <f>C102</f>
        <v>6366471.4699999997</v>
      </c>
      <c r="D101" s="50">
        <f t="shared" ref="D101:E101" si="45">D102</f>
        <v>7679975</v>
      </c>
      <c r="E101" s="50">
        <f t="shared" si="45"/>
        <v>4969395.59</v>
      </c>
      <c r="F101" s="50">
        <f t="shared" si="34"/>
        <v>2710579.41</v>
      </c>
      <c r="G101" s="50">
        <f t="shared" si="35"/>
        <v>78.06</v>
      </c>
      <c r="H101" s="50">
        <f t="shared" si="36"/>
        <v>64.709999999999994</v>
      </c>
      <c r="J101" s="40"/>
    </row>
    <row r="102" spans="1:10" s="39" customFormat="1" ht="31.5">
      <c r="A102" s="55" t="s">
        <v>347</v>
      </c>
      <c r="B102" s="67" t="s">
        <v>259</v>
      </c>
      <c r="C102" s="50">
        <f>C103+C104</f>
        <v>6366471.4699999997</v>
      </c>
      <c r="D102" s="50">
        <f t="shared" ref="D102:E102" si="46">D103+D104</f>
        <v>7679975</v>
      </c>
      <c r="E102" s="50">
        <f t="shared" si="46"/>
        <v>4969395.59</v>
      </c>
      <c r="F102" s="50">
        <f t="shared" si="34"/>
        <v>2710579.41</v>
      </c>
      <c r="G102" s="50">
        <f t="shared" si="35"/>
        <v>78.06</v>
      </c>
      <c r="H102" s="50">
        <f t="shared" si="36"/>
        <v>64.709999999999994</v>
      </c>
      <c r="J102" s="40"/>
    </row>
    <row r="103" spans="1:10" s="46" customFormat="1" ht="47.25">
      <c r="A103" s="54" t="s">
        <v>136</v>
      </c>
      <c r="B103" s="51" t="s">
        <v>75</v>
      </c>
      <c r="C103" s="52">
        <v>4715904.79</v>
      </c>
      <c r="D103" s="52">
        <v>6029408.3200000003</v>
      </c>
      <c r="E103" s="52">
        <v>3901381.86</v>
      </c>
      <c r="F103" s="52">
        <f t="shared" si="34"/>
        <v>2128026.46</v>
      </c>
      <c r="G103" s="52">
        <f t="shared" si="35"/>
        <v>82.73</v>
      </c>
      <c r="H103" s="52">
        <f t="shared" si="36"/>
        <v>64.709999999999994</v>
      </c>
      <c r="J103" s="40"/>
    </row>
    <row r="104" spans="1:10" s="46" customFormat="1" ht="31.5">
      <c r="A104" s="49" t="s">
        <v>137</v>
      </c>
      <c r="B104" s="51" t="s">
        <v>75</v>
      </c>
      <c r="C104" s="45">
        <v>1650566.68</v>
      </c>
      <c r="D104" s="45">
        <v>1650566.68</v>
      </c>
      <c r="E104" s="45">
        <v>1068013.73</v>
      </c>
      <c r="F104" s="45">
        <f t="shared" si="34"/>
        <v>582552.94999999995</v>
      </c>
      <c r="G104" s="45">
        <f t="shared" si="35"/>
        <v>64.709999999999994</v>
      </c>
      <c r="H104" s="45">
        <f t="shared" si="36"/>
        <v>64.709999999999994</v>
      </c>
      <c r="J104" s="40"/>
    </row>
    <row r="105" spans="1:10" s="39" customFormat="1" ht="63">
      <c r="A105" s="55" t="s">
        <v>260</v>
      </c>
      <c r="B105" s="67" t="s">
        <v>86</v>
      </c>
      <c r="C105" s="50">
        <f>C106</f>
        <v>36363379.560000002</v>
      </c>
      <c r="D105" s="50">
        <f t="shared" ref="D105:E105" si="47">D106</f>
        <v>36231799.270000003</v>
      </c>
      <c r="E105" s="50">
        <f t="shared" si="47"/>
        <v>10938867.67</v>
      </c>
      <c r="F105" s="50">
        <f t="shared" si="34"/>
        <v>25292931.600000001</v>
      </c>
      <c r="G105" s="50">
        <f t="shared" si="35"/>
        <v>30.08</v>
      </c>
      <c r="H105" s="50">
        <f t="shared" si="36"/>
        <v>30.19</v>
      </c>
      <c r="J105" s="40"/>
    </row>
    <row r="106" spans="1:10" s="39" customFormat="1" ht="78.75">
      <c r="A106" s="55" t="s">
        <v>84</v>
      </c>
      <c r="B106" s="67" t="s">
        <v>87</v>
      </c>
      <c r="C106" s="50">
        <f>C107+C108+C109</f>
        <v>36363379.560000002</v>
      </c>
      <c r="D106" s="50">
        <f t="shared" ref="D106:E106" si="48">D107+D108+D109</f>
        <v>36231799.270000003</v>
      </c>
      <c r="E106" s="50">
        <f t="shared" si="48"/>
        <v>10938867.67</v>
      </c>
      <c r="F106" s="50">
        <f t="shared" si="34"/>
        <v>25292931.600000001</v>
      </c>
      <c r="G106" s="50">
        <f t="shared" si="35"/>
        <v>30.08</v>
      </c>
      <c r="H106" s="50">
        <f t="shared" si="36"/>
        <v>30.19</v>
      </c>
      <c r="J106" s="40"/>
    </row>
    <row r="107" spans="1:10" s="39" customFormat="1" ht="63">
      <c r="A107" s="54" t="s">
        <v>105</v>
      </c>
      <c r="B107" s="44" t="s">
        <v>122</v>
      </c>
      <c r="C107" s="45">
        <v>13621230</v>
      </c>
      <c r="D107" s="45">
        <v>13550400</v>
      </c>
      <c r="E107" s="45">
        <v>10493472</v>
      </c>
      <c r="F107" s="45">
        <f t="shared" si="34"/>
        <v>3056928</v>
      </c>
      <c r="G107" s="45">
        <f t="shared" si="35"/>
        <v>77.040000000000006</v>
      </c>
      <c r="H107" s="45">
        <f t="shared" si="36"/>
        <v>77.44</v>
      </c>
      <c r="J107" s="40"/>
    </row>
    <row r="108" spans="1:10" s="46" customFormat="1" ht="63">
      <c r="A108" s="54" t="s">
        <v>85</v>
      </c>
      <c r="B108" s="44" t="s">
        <v>417</v>
      </c>
      <c r="C108" s="45">
        <v>21497171.399999999</v>
      </c>
      <c r="D108" s="45">
        <v>20648704.199999999</v>
      </c>
      <c r="E108" s="45">
        <v>0</v>
      </c>
      <c r="F108" s="45">
        <f t="shared" si="34"/>
        <v>20648704.199999999</v>
      </c>
      <c r="G108" s="45">
        <f t="shared" si="35"/>
        <v>0</v>
      </c>
      <c r="H108" s="45">
        <f t="shared" si="36"/>
        <v>0</v>
      </c>
      <c r="J108" s="40"/>
    </row>
    <row r="109" spans="1:10" s="39" customFormat="1" ht="63">
      <c r="A109" s="54" t="s">
        <v>105</v>
      </c>
      <c r="B109" s="44" t="s">
        <v>417</v>
      </c>
      <c r="C109" s="52">
        <v>1244978.1599999999</v>
      </c>
      <c r="D109" s="52">
        <v>2032695.07</v>
      </c>
      <c r="E109" s="52">
        <v>445395.67</v>
      </c>
      <c r="F109" s="52">
        <f t="shared" si="34"/>
        <v>1587299.4</v>
      </c>
      <c r="G109" s="52">
        <f t="shared" si="35"/>
        <v>35.78</v>
      </c>
      <c r="H109" s="52">
        <f t="shared" si="36"/>
        <v>21.91</v>
      </c>
      <c r="J109" s="40"/>
    </row>
    <row r="110" spans="1:10" s="39" customFormat="1" ht="47.25">
      <c r="A110" s="42" t="s">
        <v>300</v>
      </c>
      <c r="B110" s="37" t="s">
        <v>71</v>
      </c>
      <c r="C110" s="38">
        <f>C111+C116+C121+C124</f>
        <v>19593313.699999999</v>
      </c>
      <c r="D110" s="38">
        <f t="shared" ref="D110:E110" si="49">D111+D116+D121+D124</f>
        <v>21657201.969999999</v>
      </c>
      <c r="E110" s="38">
        <f t="shared" si="49"/>
        <v>6373534.5499999998</v>
      </c>
      <c r="F110" s="38">
        <f t="shared" si="34"/>
        <v>15283667.42</v>
      </c>
      <c r="G110" s="38">
        <f t="shared" si="35"/>
        <v>32.53</v>
      </c>
      <c r="H110" s="38">
        <f t="shared" si="36"/>
        <v>29.43</v>
      </c>
      <c r="J110" s="40"/>
    </row>
    <row r="111" spans="1:10" s="39" customFormat="1" ht="47.25">
      <c r="A111" s="42" t="s">
        <v>311</v>
      </c>
      <c r="B111" s="37" t="s">
        <v>312</v>
      </c>
      <c r="C111" s="38">
        <f>C112+C113+C114+C115</f>
        <v>10064189.26</v>
      </c>
      <c r="D111" s="38">
        <f t="shared" ref="D111:E111" si="50">D112+D113+D114+D115</f>
        <v>9094670.4800000004</v>
      </c>
      <c r="E111" s="38">
        <f t="shared" si="50"/>
        <v>2035387.99</v>
      </c>
      <c r="F111" s="38">
        <f t="shared" si="34"/>
        <v>7059282.4900000002</v>
      </c>
      <c r="G111" s="38">
        <f t="shared" si="35"/>
        <v>20.22</v>
      </c>
      <c r="H111" s="38">
        <f t="shared" si="36"/>
        <v>22.38</v>
      </c>
      <c r="J111" s="40"/>
    </row>
    <row r="112" spans="1:10" s="39" customFormat="1" ht="31.5">
      <c r="A112" s="54" t="s">
        <v>313</v>
      </c>
      <c r="B112" s="44" t="s">
        <v>314</v>
      </c>
      <c r="C112" s="52">
        <v>288213.5</v>
      </c>
      <c r="D112" s="52">
        <v>0</v>
      </c>
      <c r="E112" s="52">
        <v>0</v>
      </c>
      <c r="F112" s="52">
        <f t="shared" si="34"/>
        <v>0</v>
      </c>
      <c r="G112" s="52">
        <f t="shared" si="35"/>
        <v>0</v>
      </c>
      <c r="H112" s="52" t="s">
        <v>434</v>
      </c>
      <c r="J112" s="40"/>
    </row>
    <row r="113" spans="1:10" s="39" customFormat="1" ht="63">
      <c r="A113" s="43" t="s">
        <v>133</v>
      </c>
      <c r="B113" s="49" t="s">
        <v>134</v>
      </c>
      <c r="C113" s="45">
        <v>9021913.1199999992</v>
      </c>
      <c r="D113" s="45">
        <v>9021913.1199999992</v>
      </c>
      <c r="E113" s="45">
        <v>1974326.35</v>
      </c>
      <c r="F113" s="45">
        <f t="shared" si="34"/>
        <v>7047586.7699999996</v>
      </c>
      <c r="G113" s="45">
        <f t="shared" si="35"/>
        <v>21.88</v>
      </c>
      <c r="H113" s="45">
        <f t="shared" si="36"/>
        <v>21.88</v>
      </c>
      <c r="J113" s="40"/>
    </row>
    <row r="114" spans="1:10" s="39" customFormat="1" ht="63">
      <c r="A114" s="43" t="s">
        <v>135</v>
      </c>
      <c r="B114" s="49" t="s">
        <v>134</v>
      </c>
      <c r="C114" s="45">
        <v>91130.44</v>
      </c>
      <c r="D114" s="45">
        <v>72757.36</v>
      </c>
      <c r="E114" s="45">
        <v>61061.64</v>
      </c>
      <c r="F114" s="45">
        <f t="shared" si="34"/>
        <v>11695.72</v>
      </c>
      <c r="G114" s="45">
        <f t="shared" si="35"/>
        <v>67</v>
      </c>
      <c r="H114" s="45">
        <f t="shared" si="36"/>
        <v>83.93</v>
      </c>
      <c r="J114" s="40"/>
    </row>
    <row r="115" spans="1:10" s="39" customFormat="1" ht="78.75">
      <c r="A115" s="43" t="s">
        <v>315</v>
      </c>
      <c r="B115" s="44" t="s">
        <v>74</v>
      </c>
      <c r="C115" s="45">
        <v>662932.19999999995</v>
      </c>
      <c r="D115" s="45">
        <v>0</v>
      </c>
      <c r="E115" s="45">
        <v>0</v>
      </c>
      <c r="F115" s="45">
        <f t="shared" si="34"/>
        <v>0</v>
      </c>
      <c r="G115" s="45">
        <f t="shared" si="35"/>
        <v>0</v>
      </c>
      <c r="H115" s="45" t="s">
        <v>434</v>
      </c>
      <c r="J115" s="40"/>
    </row>
    <row r="116" spans="1:10" s="39" customFormat="1" ht="31.5">
      <c r="A116" s="42" t="s">
        <v>301</v>
      </c>
      <c r="B116" s="37" t="s">
        <v>302</v>
      </c>
      <c r="C116" s="38">
        <f>C117+C118+C119+C120</f>
        <v>7419038.4699999997</v>
      </c>
      <c r="D116" s="38">
        <f t="shared" ref="D116:E116" si="51">D117+D118+D119+D120</f>
        <v>7419038.4699999997</v>
      </c>
      <c r="E116" s="38">
        <f t="shared" si="51"/>
        <v>2692866</v>
      </c>
      <c r="F116" s="38">
        <f t="shared" si="34"/>
        <v>4726172.47</v>
      </c>
      <c r="G116" s="38">
        <f t="shared" si="35"/>
        <v>36.299999999999997</v>
      </c>
      <c r="H116" s="38">
        <f t="shared" si="36"/>
        <v>36.299999999999997</v>
      </c>
      <c r="J116" s="40"/>
    </row>
    <row r="117" spans="1:10" s="39" customFormat="1" ht="31.5">
      <c r="A117" s="43" t="s">
        <v>78</v>
      </c>
      <c r="B117" s="43" t="s">
        <v>79</v>
      </c>
      <c r="C117" s="45">
        <v>850000</v>
      </c>
      <c r="D117" s="45">
        <v>10194.950000000001</v>
      </c>
      <c r="E117" s="45">
        <v>0</v>
      </c>
      <c r="F117" s="45">
        <f t="shared" si="34"/>
        <v>10194.950000000001</v>
      </c>
      <c r="G117" s="45">
        <f t="shared" si="35"/>
        <v>0</v>
      </c>
      <c r="H117" s="45">
        <f t="shared" si="36"/>
        <v>0</v>
      </c>
      <c r="J117" s="40"/>
    </row>
    <row r="118" spans="1:10" s="39" customFormat="1" ht="47.25">
      <c r="A118" s="43" t="s">
        <v>305</v>
      </c>
      <c r="B118" s="43" t="s">
        <v>304</v>
      </c>
      <c r="C118" s="45">
        <v>2637200.4700000002</v>
      </c>
      <c r="D118" s="45">
        <v>3477005.52</v>
      </c>
      <c r="E118" s="45">
        <v>2692866</v>
      </c>
      <c r="F118" s="45">
        <f t="shared" si="34"/>
        <v>784139.52</v>
      </c>
      <c r="G118" s="45">
        <f t="shared" si="35"/>
        <v>102.11</v>
      </c>
      <c r="H118" s="45">
        <f t="shared" si="36"/>
        <v>77.45</v>
      </c>
      <c r="J118" s="40"/>
    </row>
    <row r="119" spans="1:10" s="39" customFormat="1" ht="47.25">
      <c r="A119" s="43" t="s">
        <v>393</v>
      </c>
      <c r="B119" s="43" t="s">
        <v>303</v>
      </c>
      <c r="C119" s="45">
        <v>1000000</v>
      </c>
      <c r="D119" s="45">
        <v>1000000</v>
      </c>
      <c r="E119" s="45">
        <v>0</v>
      </c>
      <c r="F119" s="45">
        <f t="shared" si="34"/>
        <v>1000000</v>
      </c>
      <c r="G119" s="45">
        <f t="shared" si="35"/>
        <v>0</v>
      </c>
      <c r="H119" s="45">
        <f t="shared" si="36"/>
        <v>0</v>
      </c>
      <c r="J119" s="40"/>
    </row>
    <row r="120" spans="1:10" s="39" customFormat="1" ht="47.25">
      <c r="A120" s="43" t="s">
        <v>317</v>
      </c>
      <c r="B120" s="43" t="s">
        <v>316</v>
      </c>
      <c r="C120" s="45">
        <v>2931838</v>
      </c>
      <c r="D120" s="45">
        <v>2931838</v>
      </c>
      <c r="E120" s="45">
        <v>0</v>
      </c>
      <c r="F120" s="45">
        <f t="shared" si="34"/>
        <v>2931838</v>
      </c>
      <c r="G120" s="45">
        <f t="shared" si="35"/>
        <v>0</v>
      </c>
      <c r="H120" s="45">
        <f t="shared" si="36"/>
        <v>0</v>
      </c>
      <c r="J120" s="40"/>
    </row>
    <row r="121" spans="1:10" s="39" customFormat="1" ht="31.5">
      <c r="A121" s="55" t="s">
        <v>88</v>
      </c>
      <c r="B121" s="47" t="s">
        <v>114</v>
      </c>
      <c r="C121" s="38">
        <f>C122+C123</f>
        <v>1680085.97</v>
      </c>
      <c r="D121" s="38">
        <f t="shared" ref="D121:E121" si="52">D122+D123</f>
        <v>1645445.02</v>
      </c>
      <c r="E121" s="38">
        <f t="shared" si="52"/>
        <v>1645280.56</v>
      </c>
      <c r="F121" s="38">
        <f t="shared" si="34"/>
        <v>164.46</v>
      </c>
      <c r="G121" s="38">
        <f t="shared" si="35"/>
        <v>97.93</v>
      </c>
      <c r="H121" s="38">
        <f t="shared" si="36"/>
        <v>99.99</v>
      </c>
      <c r="J121" s="40"/>
    </row>
    <row r="122" spans="1:10" s="39" customFormat="1" ht="47.25">
      <c r="A122" s="54" t="s">
        <v>89</v>
      </c>
      <c r="B122" s="44" t="s">
        <v>115</v>
      </c>
      <c r="C122" s="45">
        <v>1596081.67</v>
      </c>
      <c r="D122" s="45">
        <v>1596081.67</v>
      </c>
      <c r="E122" s="45">
        <v>1595922.14</v>
      </c>
      <c r="F122" s="45">
        <f t="shared" si="34"/>
        <v>159.53</v>
      </c>
      <c r="G122" s="45">
        <f t="shared" si="35"/>
        <v>99.99</v>
      </c>
      <c r="H122" s="45">
        <f t="shared" si="36"/>
        <v>99.99</v>
      </c>
      <c r="J122" s="40"/>
    </row>
    <row r="123" spans="1:10" s="39" customFormat="1" ht="47.25">
      <c r="A123" s="54" t="s">
        <v>93</v>
      </c>
      <c r="B123" s="44" t="s">
        <v>115</v>
      </c>
      <c r="C123" s="45">
        <v>84004.3</v>
      </c>
      <c r="D123" s="45">
        <v>49363.35</v>
      </c>
      <c r="E123" s="45">
        <v>49358.42</v>
      </c>
      <c r="F123" s="45">
        <f t="shared" si="34"/>
        <v>4.93</v>
      </c>
      <c r="G123" s="45">
        <f t="shared" si="35"/>
        <v>58.76</v>
      </c>
      <c r="H123" s="45">
        <f t="shared" si="36"/>
        <v>99.99</v>
      </c>
      <c r="J123" s="40"/>
    </row>
    <row r="124" spans="1:10" s="39" customFormat="1" ht="47.25">
      <c r="A124" s="88" t="s">
        <v>319</v>
      </c>
      <c r="B124" s="37" t="s">
        <v>318</v>
      </c>
      <c r="C124" s="38">
        <f>C125</f>
        <v>430000</v>
      </c>
      <c r="D124" s="38">
        <f t="shared" ref="D124:E124" si="53">D125</f>
        <v>3498048</v>
      </c>
      <c r="E124" s="38">
        <f t="shared" si="53"/>
        <v>0</v>
      </c>
      <c r="F124" s="38">
        <f t="shared" si="34"/>
        <v>3498048</v>
      </c>
      <c r="G124" s="38">
        <f t="shared" si="35"/>
        <v>0</v>
      </c>
      <c r="H124" s="38">
        <f t="shared" si="36"/>
        <v>0</v>
      </c>
      <c r="J124" s="40"/>
    </row>
    <row r="125" spans="1:10" s="39" customFormat="1" ht="31.5">
      <c r="A125" s="53" t="s">
        <v>320</v>
      </c>
      <c r="B125" s="49" t="s">
        <v>321</v>
      </c>
      <c r="C125" s="45">
        <v>430000</v>
      </c>
      <c r="D125" s="45">
        <v>3498048</v>
      </c>
      <c r="E125" s="45">
        <v>0</v>
      </c>
      <c r="F125" s="45">
        <f t="shared" si="34"/>
        <v>3498048</v>
      </c>
      <c r="G125" s="45">
        <f t="shared" si="35"/>
        <v>0</v>
      </c>
      <c r="H125" s="45">
        <f t="shared" si="36"/>
        <v>0</v>
      </c>
      <c r="J125" s="40"/>
    </row>
    <row r="126" spans="1:10" s="39" customFormat="1" ht="31.5">
      <c r="A126" s="42" t="s">
        <v>306</v>
      </c>
      <c r="B126" s="37" t="s">
        <v>307</v>
      </c>
      <c r="C126" s="38">
        <v>3204000</v>
      </c>
      <c r="D126" s="38">
        <v>3204000</v>
      </c>
      <c r="E126" s="38">
        <f>E127</f>
        <v>1140243.92</v>
      </c>
      <c r="F126" s="38">
        <f t="shared" si="34"/>
        <v>2063756.08</v>
      </c>
      <c r="G126" s="38">
        <f t="shared" si="35"/>
        <v>35.590000000000003</v>
      </c>
      <c r="H126" s="38">
        <f t="shared" si="36"/>
        <v>35.590000000000003</v>
      </c>
      <c r="J126" s="40"/>
    </row>
    <row r="127" spans="1:10" s="39" customFormat="1" ht="47.25">
      <c r="A127" s="42" t="s">
        <v>310</v>
      </c>
      <c r="B127" s="37" t="s">
        <v>308</v>
      </c>
      <c r="C127" s="38">
        <f>C128</f>
        <v>3204000</v>
      </c>
      <c r="D127" s="38">
        <f t="shared" ref="D127:E127" si="54">D128</f>
        <v>3204000</v>
      </c>
      <c r="E127" s="38">
        <f t="shared" si="54"/>
        <v>1140243.92</v>
      </c>
      <c r="F127" s="38">
        <f t="shared" si="34"/>
        <v>2063756.08</v>
      </c>
      <c r="G127" s="38">
        <f t="shared" si="35"/>
        <v>35.590000000000003</v>
      </c>
      <c r="H127" s="38">
        <f t="shared" si="36"/>
        <v>35.590000000000003</v>
      </c>
      <c r="J127" s="40"/>
    </row>
    <row r="128" spans="1:10" s="39" customFormat="1" ht="31.5">
      <c r="A128" s="57" t="s">
        <v>45</v>
      </c>
      <c r="B128" s="49" t="s">
        <v>309</v>
      </c>
      <c r="C128" s="45">
        <v>3204000</v>
      </c>
      <c r="D128" s="45">
        <v>3204000</v>
      </c>
      <c r="E128" s="45">
        <v>1140243.92</v>
      </c>
      <c r="F128" s="45">
        <f t="shared" si="34"/>
        <v>2063756.08</v>
      </c>
      <c r="G128" s="45">
        <f t="shared" si="35"/>
        <v>35.590000000000003</v>
      </c>
      <c r="H128" s="45">
        <f t="shared" si="36"/>
        <v>35.590000000000003</v>
      </c>
      <c r="J128" s="40"/>
    </row>
    <row r="129" spans="1:10" s="39" customFormat="1" ht="63">
      <c r="A129" s="68" t="s">
        <v>236</v>
      </c>
      <c r="B129" s="47" t="s">
        <v>50</v>
      </c>
      <c r="C129" s="50">
        <f>C130</f>
        <v>1500000</v>
      </c>
      <c r="D129" s="50">
        <f t="shared" ref="D129:E130" si="55">D130</f>
        <v>3722291.49</v>
      </c>
      <c r="E129" s="50">
        <f t="shared" si="55"/>
        <v>2521761.4900000002</v>
      </c>
      <c r="F129" s="50">
        <f t="shared" si="34"/>
        <v>1200530</v>
      </c>
      <c r="G129" s="50">
        <f t="shared" si="35"/>
        <v>168.12</v>
      </c>
      <c r="H129" s="50">
        <f t="shared" si="36"/>
        <v>67.75</v>
      </c>
      <c r="J129" s="40"/>
    </row>
    <row r="130" spans="1:10" s="39" customFormat="1" ht="47.25">
      <c r="A130" s="68" t="s">
        <v>51</v>
      </c>
      <c r="B130" s="47" t="s">
        <v>52</v>
      </c>
      <c r="C130" s="50">
        <f>C131</f>
        <v>1500000</v>
      </c>
      <c r="D130" s="50">
        <f t="shared" si="55"/>
        <v>3722291.49</v>
      </c>
      <c r="E130" s="50">
        <f t="shared" si="55"/>
        <v>2521761.4900000002</v>
      </c>
      <c r="F130" s="50">
        <f t="shared" si="34"/>
        <v>1200530</v>
      </c>
      <c r="G130" s="50">
        <f t="shared" si="35"/>
        <v>168.12</v>
      </c>
      <c r="H130" s="50">
        <f t="shared" si="36"/>
        <v>67.75</v>
      </c>
      <c r="J130" s="40"/>
    </row>
    <row r="131" spans="1:10" s="39" customFormat="1" ht="47.25">
      <c r="A131" s="47" t="s">
        <v>363</v>
      </c>
      <c r="B131" s="47" t="s">
        <v>362</v>
      </c>
      <c r="C131" s="50">
        <f>C132+C133+C134</f>
        <v>1500000</v>
      </c>
      <c r="D131" s="50">
        <f t="shared" ref="D131:E131" si="56">D132+D133+D134</f>
        <v>3722291.49</v>
      </c>
      <c r="E131" s="50">
        <f t="shared" si="56"/>
        <v>2521761.4900000002</v>
      </c>
      <c r="F131" s="50">
        <f t="shared" si="34"/>
        <v>1200530</v>
      </c>
      <c r="G131" s="50">
        <f t="shared" si="35"/>
        <v>168.12</v>
      </c>
      <c r="H131" s="50">
        <f t="shared" si="36"/>
        <v>67.75</v>
      </c>
      <c r="J131" s="40"/>
    </row>
    <row r="132" spans="1:10" s="39" customFormat="1" ht="47.25">
      <c r="A132" s="49" t="s">
        <v>364</v>
      </c>
      <c r="B132" s="49" t="s">
        <v>235</v>
      </c>
      <c r="C132" s="52">
        <v>500000</v>
      </c>
      <c r="D132" s="52">
        <v>500000</v>
      </c>
      <c r="E132" s="52">
        <v>23500</v>
      </c>
      <c r="F132" s="52">
        <f t="shared" si="34"/>
        <v>476500</v>
      </c>
      <c r="G132" s="52">
        <f t="shared" si="35"/>
        <v>4.7</v>
      </c>
      <c r="H132" s="52">
        <f t="shared" si="36"/>
        <v>4.7</v>
      </c>
      <c r="J132" s="40"/>
    </row>
    <row r="133" spans="1:10" s="39" customFormat="1" ht="31.5">
      <c r="A133" s="49" t="s">
        <v>278</v>
      </c>
      <c r="B133" s="49" t="s">
        <v>383</v>
      </c>
      <c r="C133" s="52">
        <v>500000</v>
      </c>
      <c r="D133" s="52">
        <v>2722291.49</v>
      </c>
      <c r="E133" s="52">
        <v>2498261.4900000002</v>
      </c>
      <c r="F133" s="52">
        <f t="shared" si="34"/>
        <v>224030</v>
      </c>
      <c r="G133" s="52">
        <f t="shared" si="35"/>
        <v>499.65</v>
      </c>
      <c r="H133" s="52">
        <f t="shared" si="36"/>
        <v>91.77</v>
      </c>
      <c r="J133" s="40"/>
    </row>
    <row r="134" spans="1:10" s="39" customFormat="1" ht="47.25">
      <c r="A134" s="49" t="s">
        <v>389</v>
      </c>
      <c r="B134" s="49" t="s">
        <v>388</v>
      </c>
      <c r="C134" s="52">
        <v>500000</v>
      </c>
      <c r="D134" s="52">
        <v>500000</v>
      </c>
      <c r="E134" s="52">
        <v>0</v>
      </c>
      <c r="F134" s="52">
        <f t="shared" si="34"/>
        <v>500000</v>
      </c>
      <c r="G134" s="52">
        <f t="shared" si="35"/>
        <v>0</v>
      </c>
      <c r="H134" s="52">
        <f t="shared" si="36"/>
        <v>0</v>
      </c>
      <c r="J134" s="40"/>
    </row>
    <row r="135" spans="1:10" s="39" customFormat="1" ht="47.25">
      <c r="A135" s="36" t="s">
        <v>263</v>
      </c>
      <c r="B135" s="67" t="s">
        <v>8</v>
      </c>
      <c r="C135" s="50">
        <f>C136</f>
        <v>18300299.199999999</v>
      </c>
      <c r="D135" s="50">
        <f t="shared" ref="D135:E136" si="57">D136</f>
        <v>17944906.280000001</v>
      </c>
      <c r="E135" s="50">
        <f t="shared" si="57"/>
        <v>6777448.2999999998</v>
      </c>
      <c r="F135" s="50">
        <f t="shared" si="34"/>
        <v>11167457.98</v>
      </c>
      <c r="G135" s="50">
        <f t="shared" si="35"/>
        <v>37.03</v>
      </c>
      <c r="H135" s="50">
        <f t="shared" si="36"/>
        <v>37.770000000000003</v>
      </c>
      <c r="J135" s="40"/>
    </row>
    <row r="136" spans="1:10" s="39" customFormat="1" ht="47.25">
      <c r="A136" s="36" t="s">
        <v>264</v>
      </c>
      <c r="B136" s="67" t="s">
        <v>9</v>
      </c>
      <c r="C136" s="50">
        <f>C137</f>
        <v>18300299.199999999</v>
      </c>
      <c r="D136" s="50">
        <f t="shared" si="57"/>
        <v>17944906.280000001</v>
      </c>
      <c r="E136" s="50">
        <f t="shared" si="57"/>
        <v>6777448.2999999998</v>
      </c>
      <c r="F136" s="50">
        <f t="shared" si="34"/>
        <v>11167457.98</v>
      </c>
      <c r="G136" s="50">
        <f t="shared" si="35"/>
        <v>37.03</v>
      </c>
      <c r="H136" s="50">
        <f t="shared" si="36"/>
        <v>37.770000000000003</v>
      </c>
      <c r="J136" s="40"/>
    </row>
    <row r="137" spans="1:10" s="39" customFormat="1" ht="47.25">
      <c r="A137" s="36" t="s">
        <v>264</v>
      </c>
      <c r="B137" s="67" t="s">
        <v>269</v>
      </c>
      <c r="C137" s="50">
        <f>C138+C139+C140+C141+C142</f>
        <v>18300299.199999999</v>
      </c>
      <c r="D137" s="50">
        <f t="shared" ref="D137:E137" si="58">D138+D139+D140+D141+D142</f>
        <v>17944906.280000001</v>
      </c>
      <c r="E137" s="50">
        <f t="shared" si="58"/>
        <v>6777448.2999999998</v>
      </c>
      <c r="F137" s="50">
        <f t="shared" si="34"/>
        <v>11167457.98</v>
      </c>
      <c r="G137" s="50">
        <f t="shared" si="35"/>
        <v>37.03</v>
      </c>
      <c r="H137" s="50">
        <f t="shared" si="36"/>
        <v>37.770000000000003</v>
      </c>
      <c r="J137" s="40"/>
    </row>
    <row r="138" spans="1:10" s="39" customFormat="1" ht="78.75">
      <c r="A138" s="51" t="s">
        <v>39</v>
      </c>
      <c r="B138" s="72" t="s">
        <v>268</v>
      </c>
      <c r="C138" s="45">
        <v>2690000</v>
      </c>
      <c r="D138" s="45">
        <v>2690000</v>
      </c>
      <c r="E138" s="45">
        <v>762540</v>
      </c>
      <c r="F138" s="45">
        <f t="shared" si="34"/>
        <v>1927460</v>
      </c>
      <c r="G138" s="45">
        <f t="shared" si="35"/>
        <v>28.35</v>
      </c>
      <c r="H138" s="45">
        <f t="shared" si="36"/>
        <v>28.35</v>
      </c>
      <c r="J138" s="40"/>
    </row>
    <row r="139" spans="1:10" s="46" customFormat="1" ht="31.5">
      <c r="A139" s="51" t="s">
        <v>40</v>
      </c>
      <c r="B139" s="72" t="s">
        <v>267</v>
      </c>
      <c r="C139" s="45">
        <v>1759968</v>
      </c>
      <c r="D139" s="45">
        <v>1759968</v>
      </c>
      <c r="E139" s="45">
        <v>352800</v>
      </c>
      <c r="F139" s="45">
        <f t="shared" si="34"/>
        <v>1407168</v>
      </c>
      <c r="G139" s="45">
        <f t="shared" si="35"/>
        <v>20.05</v>
      </c>
      <c r="H139" s="45">
        <f t="shared" si="36"/>
        <v>20.05</v>
      </c>
      <c r="J139" s="40"/>
    </row>
    <row r="140" spans="1:10" s="46" customFormat="1" ht="47.25">
      <c r="A140" s="49" t="s">
        <v>46</v>
      </c>
      <c r="B140" s="72" t="s">
        <v>270</v>
      </c>
      <c r="C140" s="45">
        <v>13494938.279999999</v>
      </c>
      <c r="D140" s="45">
        <v>13494938.279999999</v>
      </c>
      <c r="E140" s="45">
        <v>5662108.2999999998</v>
      </c>
      <c r="F140" s="45">
        <f t="shared" si="34"/>
        <v>7832829.9800000004</v>
      </c>
      <c r="G140" s="45">
        <f t="shared" si="35"/>
        <v>41.96</v>
      </c>
      <c r="H140" s="45">
        <f t="shared" si="36"/>
        <v>41.96</v>
      </c>
      <c r="J140" s="40"/>
    </row>
    <row r="141" spans="1:10" s="39" customFormat="1" ht="47.25">
      <c r="A141" s="54" t="s">
        <v>124</v>
      </c>
      <c r="B141" s="56" t="s">
        <v>265</v>
      </c>
      <c r="C141" s="52">
        <v>337623.27</v>
      </c>
      <c r="D141" s="52">
        <v>0</v>
      </c>
      <c r="E141" s="52">
        <v>0</v>
      </c>
      <c r="F141" s="52">
        <f t="shared" si="34"/>
        <v>0</v>
      </c>
      <c r="G141" s="52">
        <f t="shared" si="35"/>
        <v>0</v>
      </c>
      <c r="H141" s="52" t="s">
        <v>434</v>
      </c>
      <c r="J141" s="40"/>
    </row>
    <row r="142" spans="1:10" s="39" customFormat="1" ht="31.5">
      <c r="A142" s="54" t="s">
        <v>138</v>
      </c>
      <c r="B142" s="56" t="s">
        <v>266</v>
      </c>
      <c r="C142" s="52">
        <v>17769.650000000001</v>
      </c>
      <c r="D142" s="52">
        <v>0</v>
      </c>
      <c r="E142" s="52">
        <v>0</v>
      </c>
      <c r="F142" s="52">
        <f t="shared" ref="F142:F214" si="59">$D142-$E142</f>
        <v>0</v>
      </c>
      <c r="G142" s="52">
        <f t="shared" ref="G142:G214" si="60">$E142/$C142*100</f>
        <v>0</v>
      </c>
      <c r="H142" s="52" t="s">
        <v>434</v>
      </c>
      <c r="J142" s="40"/>
    </row>
    <row r="143" spans="1:10" s="39" customFormat="1" ht="47.25">
      <c r="A143" s="36" t="s">
        <v>271</v>
      </c>
      <c r="B143" s="89" t="s">
        <v>53</v>
      </c>
      <c r="C143" s="50">
        <f>C144+C147</f>
        <v>5717979</v>
      </c>
      <c r="D143" s="50">
        <f t="shared" ref="D143:E143" si="61">D144+D147</f>
        <v>6591623.54</v>
      </c>
      <c r="E143" s="50">
        <f t="shared" si="61"/>
        <v>4125816.84</v>
      </c>
      <c r="F143" s="50">
        <f t="shared" si="59"/>
        <v>2465806.7000000002</v>
      </c>
      <c r="G143" s="50">
        <f t="shared" si="60"/>
        <v>72.16</v>
      </c>
      <c r="H143" s="50">
        <f t="shared" ref="H143:H214" si="62">$E143/$D143*100</f>
        <v>62.59</v>
      </c>
      <c r="J143" s="40"/>
    </row>
    <row r="144" spans="1:10" s="39" customFormat="1" ht="31.5">
      <c r="A144" s="36" t="s">
        <v>279</v>
      </c>
      <c r="B144" s="47" t="s">
        <v>54</v>
      </c>
      <c r="C144" s="90">
        <f>C145</f>
        <v>914479</v>
      </c>
      <c r="D144" s="90">
        <f t="shared" ref="D144:E145" si="63">D145</f>
        <v>937550.18</v>
      </c>
      <c r="E144" s="90">
        <f t="shared" si="63"/>
        <v>894310.18</v>
      </c>
      <c r="F144" s="90">
        <f t="shared" si="59"/>
        <v>43240</v>
      </c>
      <c r="G144" s="90">
        <f t="shared" si="60"/>
        <v>97.79</v>
      </c>
      <c r="H144" s="90">
        <f t="shared" si="62"/>
        <v>95.39</v>
      </c>
      <c r="J144" s="40"/>
    </row>
    <row r="145" spans="1:10" s="39" customFormat="1" ht="31.5">
      <c r="A145" s="86" t="s">
        <v>280</v>
      </c>
      <c r="B145" s="47" t="s">
        <v>281</v>
      </c>
      <c r="C145" s="38">
        <f>C146</f>
        <v>914479</v>
      </c>
      <c r="D145" s="38">
        <f t="shared" si="63"/>
        <v>937550.18</v>
      </c>
      <c r="E145" s="38">
        <f t="shared" si="63"/>
        <v>894310.18</v>
      </c>
      <c r="F145" s="38">
        <f t="shared" si="59"/>
        <v>43240</v>
      </c>
      <c r="G145" s="38">
        <f t="shared" si="60"/>
        <v>97.79</v>
      </c>
      <c r="H145" s="38">
        <f t="shared" si="62"/>
        <v>95.39</v>
      </c>
      <c r="J145" s="40"/>
    </row>
    <row r="146" spans="1:10" s="46" customFormat="1" ht="15.75">
      <c r="A146" s="48" t="s">
        <v>282</v>
      </c>
      <c r="B146" s="49" t="s">
        <v>283</v>
      </c>
      <c r="C146" s="45">
        <v>914479</v>
      </c>
      <c r="D146" s="45">
        <v>937550.18</v>
      </c>
      <c r="E146" s="45">
        <v>894310.18</v>
      </c>
      <c r="F146" s="45">
        <f t="shared" si="59"/>
        <v>43240</v>
      </c>
      <c r="G146" s="45">
        <f t="shared" si="60"/>
        <v>97.79</v>
      </c>
      <c r="H146" s="45">
        <f t="shared" si="62"/>
        <v>95.39</v>
      </c>
      <c r="J146" s="40"/>
    </row>
    <row r="147" spans="1:10" s="39" customFormat="1" ht="15.75">
      <c r="A147" s="86" t="s">
        <v>272</v>
      </c>
      <c r="B147" s="47" t="s">
        <v>55</v>
      </c>
      <c r="C147" s="38">
        <f>C148</f>
        <v>4803500</v>
      </c>
      <c r="D147" s="38">
        <f t="shared" ref="D147:E147" si="64">D148</f>
        <v>5654073.3600000003</v>
      </c>
      <c r="E147" s="38">
        <f t="shared" si="64"/>
        <v>3231506.66</v>
      </c>
      <c r="F147" s="38">
        <f t="shared" si="59"/>
        <v>2422566.7000000002</v>
      </c>
      <c r="G147" s="38">
        <f t="shared" si="60"/>
        <v>67.27</v>
      </c>
      <c r="H147" s="38">
        <f t="shared" si="62"/>
        <v>57.15</v>
      </c>
      <c r="J147" s="40"/>
    </row>
    <row r="148" spans="1:10" s="39" customFormat="1" ht="31.5">
      <c r="A148" s="86" t="s">
        <v>274</v>
      </c>
      <c r="B148" s="47" t="s">
        <v>273</v>
      </c>
      <c r="C148" s="38">
        <f>C149+C150+C151</f>
        <v>4803500</v>
      </c>
      <c r="D148" s="38">
        <f t="shared" ref="D148:E148" si="65">D149+D150+D151</f>
        <v>5654073.3600000003</v>
      </c>
      <c r="E148" s="38">
        <f t="shared" si="65"/>
        <v>3231506.66</v>
      </c>
      <c r="F148" s="38">
        <f t="shared" si="59"/>
        <v>2422566.7000000002</v>
      </c>
      <c r="G148" s="38">
        <f t="shared" si="60"/>
        <v>67.27</v>
      </c>
      <c r="H148" s="38">
        <f t="shared" si="62"/>
        <v>57.15</v>
      </c>
      <c r="J148" s="40"/>
    </row>
    <row r="149" spans="1:10" s="46" customFormat="1" ht="63">
      <c r="A149" s="48" t="s">
        <v>287</v>
      </c>
      <c r="B149" s="49" t="s">
        <v>286</v>
      </c>
      <c r="C149" s="45">
        <v>3500</v>
      </c>
      <c r="D149" s="45">
        <v>3500</v>
      </c>
      <c r="E149" s="45">
        <v>0</v>
      </c>
      <c r="F149" s="45">
        <f t="shared" si="59"/>
        <v>3500</v>
      </c>
      <c r="G149" s="45">
        <f t="shared" si="60"/>
        <v>0</v>
      </c>
      <c r="H149" s="45">
        <f t="shared" si="62"/>
        <v>0</v>
      </c>
      <c r="J149" s="40"/>
    </row>
    <row r="150" spans="1:10" s="46" customFormat="1" ht="47.25">
      <c r="A150" s="48" t="s">
        <v>284</v>
      </c>
      <c r="B150" s="49" t="s">
        <v>285</v>
      </c>
      <c r="C150" s="45">
        <v>100000</v>
      </c>
      <c r="D150" s="45">
        <v>100000</v>
      </c>
      <c r="E150" s="45">
        <v>0</v>
      </c>
      <c r="F150" s="45">
        <f t="shared" si="59"/>
        <v>100000</v>
      </c>
      <c r="G150" s="45">
        <f t="shared" si="60"/>
        <v>0</v>
      </c>
      <c r="H150" s="45">
        <f t="shared" si="62"/>
        <v>0</v>
      </c>
      <c r="J150" s="40"/>
    </row>
    <row r="151" spans="1:10" s="46" customFormat="1" ht="47.25">
      <c r="A151" s="49" t="s">
        <v>275</v>
      </c>
      <c r="B151" s="49" t="s">
        <v>276</v>
      </c>
      <c r="C151" s="45">
        <v>4700000</v>
      </c>
      <c r="D151" s="45">
        <v>5550573.3600000003</v>
      </c>
      <c r="E151" s="45">
        <v>3231506.66</v>
      </c>
      <c r="F151" s="45">
        <f t="shared" si="59"/>
        <v>2319066.7000000002</v>
      </c>
      <c r="G151" s="45">
        <f t="shared" si="60"/>
        <v>68.760000000000005</v>
      </c>
      <c r="H151" s="45">
        <f t="shared" si="62"/>
        <v>58.22</v>
      </c>
      <c r="J151" s="40"/>
    </row>
    <row r="152" spans="1:10" s="39" customFormat="1" ht="47.25">
      <c r="A152" s="36" t="s">
        <v>237</v>
      </c>
      <c r="B152" s="67" t="s">
        <v>59</v>
      </c>
      <c r="C152" s="50">
        <f>C153+C158</f>
        <v>159305926.68000001</v>
      </c>
      <c r="D152" s="50">
        <f>D153+D158</f>
        <v>159645926.68000001</v>
      </c>
      <c r="E152" s="50">
        <f t="shared" ref="E152" si="66">E153+E158</f>
        <v>40968622.409999996</v>
      </c>
      <c r="F152" s="50">
        <f t="shared" si="59"/>
        <v>118677304.27</v>
      </c>
      <c r="G152" s="50">
        <f t="shared" si="60"/>
        <v>25.72</v>
      </c>
      <c r="H152" s="50">
        <f t="shared" si="62"/>
        <v>25.66</v>
      </c>
      <c r="J152" s="40"/>
    </row>
    <row r="153" spans="1:10" s="39" customFormat="1" ht="47.25">
      <c r="A153" s="36" t="s">
        <v>238</v>
      </c>
      <c r="B153" s="47" t="s">
        <v>60</v>
      </c>
      <c r="C153" s="50">
        <v>9086926.6799999997</v>
      </c>
      <c r="D153" s="50">
        <f>D154</f>
        <v>9426926.6799999997</v>
      </c>
      <c r="E153" s="50">
        <f>E154</f>
        <v>1665696.84</v>
      </c>
      <c r="F153" s="50">
        <f t="shared" si="59"/>
        <v>7761229.8399999999</v>
      </c>
      <c r="G153" s="50">
        <f t="shared" si="60"/>
        <v>18.329999999999998</v>
      </c>
      <c r="H153" s="50">
        <f t="shared" si="62"/>
        <v>17.670000000000002</v>
      </c>
      <c r="J153" s="40"/>
    </row>
    <row r="154" spans="1:10" s="39" customFormat="1" ht="47.25">
      <c r="A154" s="36" t="s">
        <v>239</v>
      </c>
      <c r="B154" s="47" t="s">
        <v>181</v>
      </c>
      <c r="C154" s="50">
        <f>C155+C156+C157</f>
        <v>9086926.6799999997</v>
      </c>
      <c r="D154" s="50">
        <f t="shared" ref="D154:E154" si="67">D155+D156+D157</f>
        <v>9426926.6799999997</v>
      </c>
      <c r="E154" s="50">
        <f t="shared" si="67"/>
        <v>1665696.84</v>
      </c>
      <c r="F154" s="50">
        <f t="shared" si="59"/>
        <v>7761229.8399999999</v>
      </c>
      <c r="G154" s="50">
        <f t="shared" si="60"/>
        <v>18.329999999999998</v>
      </c>
      <c r="H154" s="50">
        <f t="shared" si="62"/>
        <v>17.670000000000002</v>
      </c>
      <c r="J154" s="40"/>
    </row>
    <row r="155" spans="1:10" s="39" customFormat="1" ht="78.75">
      <c r="A155" s="51" t="s">
        <v>180</v>
      </c>
      <c r="B155" s="49" t="s">
        <v>179</v>
      </c>
      <c r="C155" s="45">
        <v>3983473.92</v>
      </c>
      <c r="D155" s="45">
        <v>4323473.92</v>
      </c>
      <c r="E155" s="45">
        <v>1665696.84</v>
      </c>
      <c r="F155" s="45">
        <f t="shared" si="59"/>
        <v>2657777.08</v>
      </c>
      <c r="G155" s="45">
        <f t="shared" si="60"/>
        <v>41.82</v>
      </c>
      <c r="H155" s="45">
        <f t="shared" si="62"/>
        <v>38.53</v>
      </c>
      <c r="J155" s="40"/>
    </row>
    <row r="156" spans="1:10" s="39" customFormat="1" ht="63">
      <c r="A156" s="51" t="s">
        <v>139</v>
      </c>
      <c r="B156" s="49" t="s">
        <v>140</v>
      </c>
      <c r="C156" s="45">
        <v>4848280.12</v>
      </c>
      <c r="D156" s="45">
        <v>4848280.12</v>
      </c>
      <c r="E156" s="45">
        <v>0</v>
      </c>
      <c r="F156" s="45">
        <f t="shared" si="59"/>
        <v>4848280.12</v>
      </c>
      <c r="G156" s="45">
        <f t="shared" si="60"/>
        <v>0</v>
      </c>
      <c r="H156" s="45">
        <f t="shared" si="62"/>
        <v>0</v>
      </c>
      <c r="J156" s="40"/>
    </row>
    <row r="157" spans="1:10" s="39" customFormat="1" ht="47.25">
      <c r="A157" s="51" t="s">
        <v>141</v>
      </c>
      <c r="B157" s="49" t="s">
        <v>140</v>
      </c>
      <c r="C157" s="45">
        <v>255172.64</v>
      </c>
      <c r="D157" s="45">
        <v>255172.64</v>
      </c>
      <c r="E157" s="45">
        <v>0</v>
      </c>
      <c r="F157" s="45">
        <f t="shared" si="59"/>
        <v>255172.64</v>
      </c>
      <c r="G157" s="45">
        <f t="shared" si="60"/>
        <v>0</v>
      </c>
      <c r="H157" s="45">
        <f t="shared" si="62"/>
        <v>0</v>
      </c>
      <c r="J157" s="40"/>
    </row>
    <row r="158" spans="1:10" s="39" customFormat="1" ht="31.5">
      <c r="A158" s="67" t="s">
        <v>240</v>
      </c>
      <c r="B158" s="67" t="s">
        <v>61</v>
      </c>
      <c r="C158" s="50">
        <f>C159+C163</f>
        <v>150219000</v>
      </c>
      <c r="D158" s="50">
        <f t="shared" ref="D158:E158" si="68">D159+D163</f>
        <v>150219000</v>
      </c>
      <c r="E158" s="50">
        <f t="shared" si="68"/>
        <v>39302925.57</v>
      </c>
      <c r="F158" s="50">
        <f t="shared" si="59"/>
        <v>110916074.43000001</v>
      </c>
      <c r="G158" s="50">
        <f t="shared" si="60"/>
        <v>26.16</v>
      </c>
      <c r="H158" s="50">
        <f t="shared" si="62"/>
        <v>26.16</v>
      </c>
      <c r="J158" s="40"/>
    </row>
    <row r="159" spans="1:10" s="39" customFormat="1" ht="31.5">
      <c r="A159" s="36" t="s">
        <v>241</v>
      </c>
      <c r="B159" s="37" t="s">
        <v>73</v>
      </c>
      <c r="C159" s="50">
        <f>C160+C161+C162</f>
        <v>30219000</v>
      </c>
      <c r="D159" s="50">
        <f t="shared" ref="D159:E159" si="69">D160+D161+D162</f>
        <v>30219000</v>
      </c>
      <c r="E159" s="50">
        <f t="shared" si="69"/>
        <v>8748055.7300000004</v>
      </c>
      <c r="F159" s="50">
        <f t="shared" si="59"/>
        <v>21470944.27</v>
      </c>
      <c r="G159" s="50">
        <f t="shared" si="60"/>
        <v>28.95</v>
      </c>
      <c r="H159" s="50">
        <f t="shared" si="62"/>
        <v>28.95</v>
      </c>
      <c r="J159" s="40"/>
    </row>
    <row r="160" spans="1:10" s="39" customFormat="1" ht="47.25">
      <c r="A160" s="49" t="s">
        <v>243</v>
      </c>
      <c r="B160" s="51" t="s">
        <v>62</v>
      </c>
      <c r="C160" s="45">
        <v>20907422.010000002</v>
      </c>
      <c r="D160" s="45">
        <v>20907422.010000002</v>
      </c>
      <c r="E160" s="45">
        <v>3468055.73</v>
      </c>
      <c r="F160" s="45">
        <f t="shared" si="59"/>
        <v>17439366.280000001</v>
      </c>
      <c r="G160" s="45">
        <f t="shared" si="60"/>
        <v>16.59</v>
      </c>
      <c r="H160" s="45">
        <f t="shared" si="62"/>
        <v>16.59</v>
      </c>
      <c r="J160" s="40"/>
    </row>
    <row r="161" spans="1:10" s="39" customFormat="1" ht="31.5">
      <c r="A161" s="43" t="s">
        <v>242</v>
      </c>
      <c r="B161" s="44" t="s">
        <v>63</v>
      </c>
      <c r="C161" s="45">
        <v>9065700</v>
      </c>
      <c r="D161" s="45">
        <v>9065700</v>
      </c>
      <c r="E161" s="45">
        <v>5280000</v>
      </c>
      <c r="F161" s="45">
        <f t="shared" si="59"/>
        <v>3785700</v>
      </c>
      <c r="G161" s="45">
        <f t="shared" si="60"/>
        <v>58.24</v>
      </c>
      <c r="H161" s="45">
        <f t="shared" si="62"/>
        <v>58.24</v>
      </c>
      <c r="J161" s="40"/>
    </row>
    <row r="162" spans="1:10" s="39" customFormat="1" ht="110.25">
      <c r="A162" s="49" t="s">
        <v>333</v>
      </c>
      <c r="B162" s="51" t="s">
        <v>334</v>
      </c>
      <c r="C162" s="45">
        <v>245877.99</v>
      </c>
      <c r="D162" s="45">
        <v>245877.99</v>
      </c>
      <c r="E162" s="45">
        <v>0</v>
      </c>
      <c r="F162" s="45">
        <f t="shared" si="59"/>
        <v>245877.99</v>
      </c>
      <c r="G162" s="45">
        <f t="shared" si="60"/>
        <v>0</v>
      </c>
      <c r="H162" s="45">
        <f t="shared" si="62"/>
        <v>0</v>
      </c>
      <c r="J162" s="40"/>
    </row>
    <row r="163" spans="1:10" s="39" customFormat="1" ht="31.5">
      <c r="A163" s="55" t="s">
        <v>163</v>
      </c>
      <c r="B163" s="58" t="s">
        <v>90</v>
      </c>
      <c r="C163" s="50">
        <f>C164+C165</f>
        <v>120000000</v>
      </c>
      <c r="D163" s="50">
        <f t="shared" ref="D163:E163" si="70">D164+D165</f>
        <v>120000000</v>
      </c>
      <c r="E163" s="50">
        <f t="shared" si="70"/>
        <v>30554869.84</v>
      </c>
      <c r="F163" s="50">
        <f t="shared" si="59"/>
        <v>89445130.159999996</v>
      </c>
      <c r="G163" s="50">
        <f t="shared" si="60"/>
        <v>25.46</v>
      </c>
      <c r="H163" s="50">
        <f t="shared" si="62"/>
        <v>25.46</v>
      </c>
      <c r="J163" s="40"/>
    </row>
    <row r="164" spans="1:10" s="46" customFormat="1" ht="63">
      <c r="A164" s="54" t="s">
        <v>161</v>
      </c>
      <c r="B164" s="56" t="s">
        <v>91</v>
      </c>
      <c r="C164" s="45">
        <v>108000000</v>
      </c>
      <c r="D164" s="45">
        <v>108000000</v>
      </c>
      <c r="E164" s="45">
        <v>27499382.859999999</v>
      </c>
      <c r="F164" s="45">
        <f t="shared" si="59"/>
        <v>80500617.140000001</v>
      </c>
      <c r="G164" s="45">
        <f t="shared" si="60"/>
        <v>25.46</v>
      </c>
      <c r="H164" s="45">
        <f t="shared" si="62"/>
        <v>25.46</v>
      </c>
      <c r="J164" s="40"/>
    </row>
    <row r="165" spans="1:10" s="46" customFormat="1" ht="78.75">
      <c r="A165" s="59" t="s">
        <v>162</v>
      </c>
      <c r="B165" s="56" t="s">
        <v>91</v>
      </c>
      <c r="C165" s="45">
        <v>12000000</v>
      </c>
      <c r="D165" s="45">
        <v>12000000</v>
      </c>
      <c r="E165" s="45">
        <v>3055486.98</v>
      </c>
      <c r="F165" s="45">
        <f t="shared" si="59"/>
        <v>8944513.0199999996</v>
      </c>
      <c r="G165" s="45">
        <f t="shared" si="60"/>
        <v>25.46</v>
      </c>
      <c r="H165" s="45">
        <f t="shared" si="62"/>
        <v>25.46</v>
      </c>
      <c r="J165" s="40"/>
    </row>
    <row r="166" spans="1:10" s="39" customFormat="1" ht="47.25">
      <c r="A166" s="36" t="s">
        <v>327</v>
      </c>
      <c r="B166" s="47" t="s">
        <v>64</v>
      </c>
      <c r="C166" s="50">
        <f>C167+C171</f>
        <v>8510612.4000000004</v>
      </c>
      <c r="D166" s="50">
        <f t="shared" ref="D166:E166" si="71">D167+D171</f>
        <v>8172412.9800000004</v>
      </c>
      <c r="E166" s="50">
        <f t="shared" si="71"/>
        <v>0</v>
      </c>
      <c r="F166" s="50">
        <f t="shared" si="59"/>
        <v>8172412.9800000004</v>
      </c>
      <c r="G166" s="50">
        <f t="shared" si="60"/>
        <v>0</v>
      </c>
      <c r="H166" s="50">
        <f t="shared" si="62"/>
        <v>0</v>
      </c>
      <c r="J166" s="40"/>
    </row>
    <row r="167" spans="1:10" s="39" customFormat="1" ht="47.25">
      <c r="A167" s="36" t="s">
        <v>328</v>
      </c>
      <c r="B167" s="37" t="s">
        <v>65</v>
      </c>
      <c r="C167" s="50">
        <f>C168</f>
        <v>7565799.46</v>
      </c>
      <c r="D167" s="50">
        <f t="shared" ref="D167:E167" si="72">D168</f>
        <v>7721795.3300000001</v>
      </c>
      <c r="E167" s="50">
        <f t="shared" si="72"/>
        <v>0</v>
      </c>
      <c r="F167" s="50">
        <f t="shared" si="59"/>
        <v>7721795.3300000001</v>
      </c>
      <c r="G167" s="50">
        <f t="shared" si="60"/>
        <v>0</v>
      </c>
      <c r="H167" s="50">
        <f t="shared" si="62"/>
        <v>0</v>
      </c>
      <c r="J167" s="40"/>
    </row>
    <row r="168" spans="1:10" s="39" customFormat="1" ht="31.5">
      <c r="A168" s="36" t="s">
        <v>346</v>
      </c>
      <c r="B168" s="37" t="s">
        <v>117</v>
      </c>
      <c r="C168" s="50">
        <f>C169+C170</f>
        <v>7565799.46</v>
      </c>
      <c r="D168" s="50">
        <f t="shared" ref="D168:E168" si="73">D169+D170</f>
        <v>7721795.3300000001</v>
      </c>
      <c r="E168" s="50">
        <f t="shared" si="73"/>
        <v>0</v>
      </c>
      <c r="F168" s="50">
        <f t="shared" si="59"/>
        <v>7721795.3300000001</v>
      </c>
      <c r="G168" s="50">
        <f t="shared" si="60"/>
        <v>0</v>
      </c>
      <c r="H168" s="50">
        <f t="shared" si="62"/>
        <v>0</v>
      </c>
      <c r="J168" s="40"/>
    </row>
    <row r="169" spans="1:10" s="46" customFormat="1" ht="47.25">
      <c r="A169" s="54" t="s">
        <v>391</v>
      </c>
      <c r="B169" s="53" t="s">
        <v>119</v>
      </c>
      <c r="C169" s="60">
        <v>7490141.4699999997</v>
      </c>
      <c r="D169" s="60">
        <v>7490141.4699999997</v>
      </c>
      <c r="E169" s="60">
        <v>0</v>
      </c>
      <c r="F169" s="45">
        <f t="shared" si="59"/>
        <v>7490141.4699999997</v>
      </c>
      <c r="G169" s="45">
        <f t="shared" si="60"/>
        <v>0</v>
      </c>
      <c r="H169" s="45">
        <f t="shared" si="62"/>
        <v>0</v>
      </c>
      <c r="J169" s="40"/>
    </row>
    <row r="170" spans="1:10" s="46" customFormat="1" ht="47.25">
      <c r="A170" s="54" t="s">
        <v>142</v>
      </c>
      <c r="B170" s="44" t="s">
        <v>119</v>
      </c>
      <c r="C170" s="45">
        <v>75657.990000000005</v>
      </c>
      <c r="D170" s="45">
        <v>231653.86</v>
      </c>
      <c r="E170" s="45">
        <v>0</v>
      </c>
      <c r="F170" s="45">
        <f t="shared" si="59"/>
        <v>231653.86</v>
      </c>
      <c r="G170" s="45">
        <f t="shared" si="60"/>
        <v>0</v>
      </c>
      <c r="H170" s="45">
        <f t="shared" si="62"/>
        <v>0</v>
      </c>
      <c r="J170" s="40"/>
    </row>
    <row r="171" spans="1:10" s="39" customFormat="1" ht="31.5">
      <c r="A171" s="55" t="s">
        <v>329</v>
      </c>
      <c r="B171" s="47" t="s">
        <v>331</v>
      </c>
      <c r="C171" s="38">
        <f>C172</f>
        <v>944812.94</v>
      </c>
      <c r="D171" s="38">
        <f t="shared" ref="D171:E171" si="74">D172</f>
        <v>450617.65</v>
      </c>
      <c r="E171" s="38">
        <f t="shared" si="74"/>
        <v>0</v>
      </c>
      <c r="F171" s="38">
        <f t="shared" si="59"/>
        <v>450617.65</v>
      </c>
      <c r="G171" s="38">
        <f t="shared" si="60"/>
        <v>0</v>
      </c>
      <c r="H171" s="38">
        <f t="shared" si="62"/>
        <v>0</v>
      </c>
      <c r="J171" s="40"/>
    </row>
    <row r="172" spans="1:10" s="39" customFormat="1" ht="47.25">
      <c r="A172" s="61" t="s">
        <v>330</v>
      </c>
      <c r="B172" s="47" t="s">
        <v>332</v>
      </c>
      <c r="C172" s="38">
        <f>C173+C174</f>
        <v>944812.94</v>
      </c>
      <c r="D172" s="38">
        <f t="shared" ref="D172:E172" si="75">D173+D174</f>
        <v>450617.65</v>
      </c>
      <c r="E172" s="38">
        <f t="shared" si="75"/>
        <v>0</v>
      </c>
      <c r="F172" s="38">
        <f t="shared" si="59"/>
        <v>450617.65</v>
      </c>
      <c r="G172" s="38">
        <f t="shared" si="60"/>
        <v>0</v>
      </c>
      <c r="H172" s="38">
        <f t="shared" si="62"/>
        <v>0</v>
      </c>
      <c r="J172" s="40"/>
    </row>
    <row r="173" spans="1:10" s="46" customFormat="1" ht="78.75">
      <c r="A173" s="57" t="s">
        <v>143</v>
      </c>
      <c r="B173" s="49" t="s">
        <v>343</v>
      </c>
      <c r="C173" s="45">
        <v>897572.29</v>
      </c>
      <c r="D173" s="45">
        <v>403377</v>
      </c>
      <c r="E173" s="45">
        <v>0</v>
      </c>
      <c r="F173" s="45">
        <f t="shared" si="59"/>
        <v>403377</v>
      </c>
      <c r="G173" s="45">
        <f t="shared" si="60"/>
        <v>0</v>
      </c>
      <c r="H173" s="45">
        <f t="shared" si="62"/>
        <v>0</v>
      </c>
      <c r="J173" s="40"/>
    </row>
    <row r="174" spans="1:10" s="46" customFormat="1" ht="63">
      <c r="A174" s="57" t="s">
        <v>144</v>
      </c>
      <c r="B174" s="49" t="s">
        <v>343</v>
      </c>
      <c r="C174" s="45">
        <v>47240.65</v>
      </c>
      <c r="D174" s="45">
        <v>47240.65</v>
      </c>
      <c r="E174" s="45">
        <v>0</v>
      </c>
      <c r="F174" s="45">
        <f t="shared" si="59"/>
        <v>47240.65</v>
      </c>
      <c r="G174" s="45">
        <f t="shared" si="60"/>
        <v>0</v>
      </c>
      <c r="H174" s="45">
        <f t="shared" si="62"/>
        <v>0</v>
      </c>
      <c r="J174" s="40"/>
    </row>
    <row r="175" spans="1:10" s="39" customFormat="1" ht="47.25">
      <c r="A175" s="36" t="s">
        <v>418</v>
      </c>
      <c r="B175" s="37" t="s">
        <v>422</v>
      </c>
      <c r="C175" s="38">
        <f>C176</f>
        <v>0</v>
      </c>
      <c r="D175" s="38">
        <f t="shared" ref="D175:D177" si="76">D176</f>
        <v>1744041.67</v>
      </c>
      <c r="E175" s="38">
        <f t="shared" ref="E175:E177" si="77">E176</f>
        <v>0</v>
      </c>
      <c r="F175" s="38">
        <f t="shared" si="59"/>
        <v>1744041.67</v>
      </c>
      <c r="G175" s="38" t="s">
        <v>434</v>
      </c>
      <c r="H175" s="38">
        <f t="shared" si="62"/>
        <v>0</v>
      </c>
      <c r="J175" s="40"/>
    </row>
    <row r="176" spans="1:10" s="39" customFormat="1" ht="47.25">
      <c r="A176" s="41" t="s">
        <v>419</v>
      </c>
      <c r="B176" s="37" t="s">
        <v>423</v>
      </c>
      <c r="C176" s="38">
        <f>C177</f>
        <v>0</v>
      </c>
      <c r="D176" s="38">
        <f t="shared" si="76"/>
        <v>1744041.67</v>
      </c>
      <c r="E176" s="38">
        <f t="shared" si="77"/>
        <v>0</v>
      </c>
      <c r="F176" s="38">
        <f t="shared" si="59"/>
        <v>1744041.67</v>
      </c>
      <c r="G176" s="38" t="s">
        <v>434</v>
      </c>
      <c r="H176" s="38">
        <f t="shared" si="62"/>
        <v>0</v>
      </c>
      <c r="J176" s="40"/>
    </row>
    <row r="177" spans="1:10" s="39" customFormat="1" ht="47.25">
      <c r="A177" s="42" t="s">
        <v>420</v>
      </c>
      <c r="B177" s="37" t="s">
        <v>424</v>
      </c>
      <c r="C177" s="38">
        <f>C178</f>
        <v>0</v>
      </c>
      <c r="D177" s="38">
        <f t="shared" si="76"/>
        <v>1744041.67</v>
      </c>
      <c r="E177" s="38">
        <f t="shared" si="77"/>
        <v>0</v>
      </c>
      <c r="F177" s="38">
        <f t="shared" si="59"/>
        <v>1744041.67</v>
      </c>
      <c r="G177" s="38" t="s">
        <v>434</v>
      </c>
      <c r="H177" s="38">
        <f t="shared" si="62"/>
        <v>0</v>
      </c>
      <c r="J177" s="40"/>
    </row>
    <row r="178" spans="1:10" s="46" customFormat="1" ht="31.5">
      <c r="A178" s="43" t="s">
        <v>421</v>
      </c>
      <c r="B178" s="44" t="s">
        <v>425</v>
      </c>
      <c r="C178" s="45">
        <v>0</v>
      </c>
      <c r="D178" s="45">
        <v>1744041.67</v>
      </c>
      <c r="E178" s="45">
        <v>0</v>
      </c>
      <c r="F178" s="45">
        <f t="shared" si="59"/>
        <v>1744041.67</v>
      </c>
      <c r="G178" s="45" t="s">
        <v>434</v>
      </c>
      <c r="H178" s="45">
        <f t="shared" si="62"/>
        <v>0</v>
      </c>
      <c r="J178" s="40"/>
    </row>
    <row r="179" spans="1:10" s="39" customFormat="1" ht="47.25">
      <c r="A179" s="36" t="s">
        <v>244</v>
      </c>
      <c r="B179" s="37" t="s">
        <v>66</v>
      </c>
      <c r="C179" s="38">
        <f>C180</f>
        <v>4016.6</v>
      </c>
      <c r="D179" s="38">
        <f t="shared" ref="D179:E181" si="78">D180</f>
        <v>4016.6</v>
      </c>
      <c r="E179" s="38">
        <f t="shared" si="78"/>
        <v>0</v>
      </c>
      <c r="F179" s="38">
        <f t="shared" si="59"/>
        <v>4016.6</v>
      </c>
      <c r="G179" s="38">
        <f t="shared" si="60"/>
        <v>0</v>
      </c>
      <c r="H179" s="38">
        <f t="shared" si="62"/>
        <v>0</v>
      </c>
      <c r="J179" s="40"/>
    </row>
    <row r="180" spans="1:10" s="39" customFormat="1" ht="47.25">
      <c r="A180" s="41" t="s">
        <v>245</v>
      </c>
      <c r="B180" s="37" t="s">
        <v>175</v>
      </c>
      <c r="C180" s="38">
        <f>C181</f>
        <v>4016.6</v>
      </c>
      <c r="D180" s="38">
        <f t="shared" si="78"/>
        <v>4016.6</v>
      </c>
      <c r="E180" s="38">
        <f t="shared" si="78"/>
        <v>0</v>
      </c>
      <c r="F180" s="38">
        <f t="shared" si="59"/>
        <v>4016.6</v>
      </c>
      <c r="G180" s="38">
        <f t="shared" si="60"/>
        <v>0</v>
      </c>
      <c r="H180" s="38">
        <f t="shared" si="62"/>
        <v>0</v>
      </c>
      <c r="J180" s="40"/>
    </row>
    <row r="181" spans="1:10" s="39" customFormat="1" ht="31.5">
      <c r="A181" s="42" t="s">
        <v>176</v>
      </c>
      <c r="B181" s="37" t="s">
        <v>177</v>
      </c>
      <c r="C181" s="38">
        <f>C182</f>
        <v>4016.6</v>
      </c>
      <c r="D181" s="38">
        <f t="shared" si="78"/>
        <v>4016.6</v>
      </c>
      <c r="E181" s="38">
        <f t="shared" si="78"/>
        <v>0</v>
      </c>
      <c r="F181" s="38">
        <f t="shared" si="59"/>
        <v>4016.6</v>
      </c>
      <c r="G181" s="38">
        <f t="shared" si="60"/>
        <v>0</v>
      </c>
      <c r="H181" s="38">
        <f t="shared" si="62"/>
        <v>0</v>
      </c>
      <c r="J181" s="40"/>
    </row>
    <row r="182" spans="1:10" s="46" customFormat="1" ht="31.5">
      <c r="A182" s="43" t="s">
        <v>178</v>
      </c>
      <c r="B182" s="44" t="s">
        <v>385</v>
      </c>
      <c r="C182" s="45">
        <v>4016.6</v>
      </c>
      <c r="D182" s="45">
        <v>4016.6</v>
      </c>
      <c r="E182" s="45">
        <v>0</v>
      </c>
      <c r="F182" s="45">
        <f t="shared" si="59"/>
        <v>4016.6</v>
      </c>
      <c r="G182" s="45">
        <f t="shared" si="60"/>
        <v>0</v>
      </c>
      <c r="H182" s="45">
        <f t="shared" si="62"/>
        <v>0</v>
      </c>
      <c r="J182" s="40"/>
    </row>
    <row r="183" spans="1:10" s="39" customFormat="1" ht="47.25">
      <c r="A183" s="55" t="s">
        <v>288</v>
      </c>
      <c r="B183" s="47" t="s">
        <v>48</v>
      </c>
      <c r="C183" s="50">
        <f>C184</f>
        <v>164000</v>
      </c>
      <c r="D183" s="50">
        <f t="shared" ref="D183:E183" si="79">D184</f>
        <v>164000</v>
      </c>
      <c r="E183" s="50">
        <f t="shared" si="79"/>
        <v>0</v>
      </c>
      <c r="F183" s="50">
        <f t="shared" si="59"/>
        <v>164000</v>
      </c>
      <c r="G183" s="50">
        <f t="shared" si="60"/>
        <v>0</v>
      </c>
      <c r="H183" s="50">
        <f t="shared" si="62"/>
        <v>0</v>
      </c>
      <c r="J183" s="40"/>
    </row>
    <row r="184" spans="1:10" s="39" customFormat="1" ht="63">
      <c r="A184" s="55" t="s">
        <v>289</v>
      </c>
      <c r="B184" s="47" t="s">
        <v>56</v>
      </c>
      <c r="C184" s="50">
        <f>C185+C187</f>
        <v>164000</v>
      </c>
      <c r="D184" s="50">
        <f t="shared" ref="D184:E184" si="80">D185+D187</f>
        <v>164000</v>
      </c>
      <c r="E184" s="50">
        <f t="shared" si="80"/>
        <v>0</v>
      </c>
      <c r="F184" s="50">
        <f t="shared" si="59"/>
        <v>164000</v>
      </c>
      <c r="G184" s="50">
        <f t="shared" si="60"/>
        <v>0</v>
      </c>
      <c r="H184" s="50">
        <f t="shared" si="62"/>
        <v>0</v>
      </c>
      <c r="J184" s="40"/>
    </row>
    <row r="185" spans="1:10" s="39" customFormat="1" ht="47.25">
      <c r="A185" s="42" t="s">
        <v>290</v>
      </c>
      <c r="B185" s="37" t="s">
        <v>292</v>
      </c>
      <c r="C185" s="38">
        <f>C186</f>
        <v>124000</v>
      </c>
      <c r="D185" s="38">
        <f t="shared" ref="D185:E185" si="81">D186</f>
        <v>124000</v>
      </c>
      <c r="E185" s="38">
        <f t="shared" si="81"/>
        <v>0</v>
      </c>
      <c r="F185" s="38">
        <f t="shared" si="59"/>
        <v>124000</v>
      </c>
      <c r="G185" s="38">
        <f t="shared" si="60"/>
        <v>0</v>
      </c>
      <c r="H185" s="38">
        <f t="shared" si="62"/>
        <v>0</v>
      </c>
      <c r="J185" s="40"/>
    </row>
    <row r="186" spans="1:10" s="46" customFormat="1" ht="47.25">
      <c r="A186" s="43" t="s">
        <v>293</v>
      </c>
      <c r="B186" s="44" t="s">
        <v>291</v>
      </c>
      <c r="C186" s="45">
        <v>124000</v>
      </c>
      <c r="D186" s="45">
        <v>124000</v>
      </c>
      <c r="E186" s="45">
        <v>0</v>
      </c>
      <c r="F186" s="45">
        <f t="shared" si="59"/>
        <v>124000</v>
      </c>
      <c r="G186" s="45">
        <f t="shared" si="60"/>
        <v>0</v>
      </c>
      <c r="H186" s="45">
        <f t="shared" si="62"/>
        <v>0</v>
      </c>
      <c r="J186" s="40"/>
    </row>
    <row r="187" spans="1:10" s="39" customFormat="1" ht="63">
      <c r="A187" s="42" t="s">
        <v>294</v>
      </c>
      <c r="B187" s="37" t="s">
        <v>365</v>
      </c>
      <c r="C187" s="38">
        <f>C188</f>
        <v>40000</v>
      </c>
      <c r="D187" s="38">
        <f t="shared" ref="D187:E187" si="82">D188</f>
        <v>40000</v>
      </c>
      <c r="E187" s="38">
        <f t="shared" si="82"/>
        <v>0</v>
      </c>
      <c r="F187" s="38">
        <f t="shared" si="59"/>
        <v>40000</v>
      </c>
      <c r="G187" s="38">
        <f t="shared" si="60"/>
        <v>0</v>
      </c>
      <c r="H187" s="38">
        <f t="shared" si="62"/>
        <v>0</v>
      </c>
      <c r="J187" s="40"/>
    </row>
    <row r="188" spans="1:10" s="46" customFormat="1" ht="15.75">
      <c r="A188" s="43" t="s">
        <v>42</v>
      </c>
      <c r="B188" s="44" t="s">
        <v>57</v>
      </c>
      <c r="C188" s="45">
        <v>40000</v>
      </c>
      <c r="D188" s="45">
        <v>40000</v>
      </c>
      <c r="E188" s="45">
        <v>0</v>
      </c>
      <c r="F188" s="45">
        <f t="shared" si="59"/>
        <v>40000</v>
      </c>
      <c r="G188" s="45">
        <f t="shared" si="60"/>
        <v>0</v>
      </c>
      <c r="H188" s="45">
        <f t="shared" si="62"/>
        <v>0</v>
      </c>
      <c r="J188" s="40"/>
    </row>
    <row r="189" spans="1:10" s="39" customFormat="1" ht="78.75">
      <c r="A189" s="62" t="s">
        <v>390</v>
      </c>
      <c r="B189" s="58" t="s">
        <v>227</v>
      </c>
      <c r="C189" s="50">
        <f>C190</f>
        <v>3084887.01</v>
      </c>
      <c r="D189" s="50">
        <f t="shared" ref="D189:E190" si="83">D190</f>
        <v>2450467.4900000002</v>
      </c>
      <c r="E189" s="50">
        <f t="shared" si="83"/>
        <v>898474.73</v>
      </c>
      <c r="F189" s="50">
        <f t="shared" si="59"/>
        <v>1551992.76</v>
      </c>
      <c r="G189" s="50">
        <f t="shared" si="60"/>
        <v>29.13</v>
      </c>
      <c r="H189" s="50">
        <f t="shared" si="62"/>
        <v>36.67</v>
      </c>
      <c r="J189" s="40"/>
    </row>
    <row r="190" spans="1:10" s="39" customFormat="1" ht="63">
      <c r="A190" s="62" t="s">
        <v>370</v>
      </c>
      <c r="B190" s="58" t="s">
        <v>226</v>
      </c>
      <c r="C190" s="50">
        <f>C191</f>
        <v>3084887.01</v>
      </c>
      <c r="D190" s="50">
        <f t="shared" si="83"/>
        <v>2450467.4900000002</v>
      </c>
      <c r="E190" s="50">
        <f t="shared" si="83"/>
        <v>898474.73</v>
      </c>
      <c r="F190" s="50">
        <f t="shared" si="59"/>
        <v>1551992.76</v>
      </c>
      <c r="G190" s="50">
        <f t="shared" si="60"/>
        <v>29.13</v>
      </c>
      <c r="H190" s="50">
        <f t="shared" si="62"/>
        <v>36.67</v>
      </c>
      <c r="J190" s="40"/>
    </row>
    <row r="191" spans="1:10" s="39" customFormat="1" ht="63">
      <c r="A191" s="62" t="s">
        <v>228</v>
      </c>
      <c r="B191" s="58" t="s">
        <v>147</v>
      </c>
      <c r="C191" s="50">
        <f>C192+C193+C194</f>
        <v>3084887.01</v>
      </c>
      <c r="D191" s="50">
        <f t="shared" ref="D191:E191" si="84">D192+D193+D194</f>
        <v>2450467.4900000002</v>
      </c>
      <c r="E191" s="50">
        <f t="shared" si="84"/>
        <v>898474.73</v>
      </c>
      <c r="F191" s="50">
        <f t="shared" si="59"/>
        <v>1551992.76</v>
      </c>
      <c r="G191" s="50">
        <f t="shared" si="60"/>
        <v>29.13</v>
      </c>
      <c r="H191" s="50">
        <f t="shared" si="62"/>
        <v>36.67</v>
      </c>
      <c r="J191" s="40"/>
    </row>
    <row r="192" spans="1:10" s="46" customFormat="1" ht="31.5">
      <c r="A192" s="48" t="s">
        <v>145</v>
      </c>
      <c r="B192" s="56" t="s">
        <v>366</v>
      </c>
      <c r="C192" s="52">
        <v>1000</v>
      </c>
      <c r="D192" s="52">
        <v>118113.26</v>
      </c>
      <c r="E192" s="52">
        <v>0</v>
      </c>
      <c r="F192" s="45">
        <f t="shared" si="59"/>
        <v>118113.26</v>
      </c>
      <c r="G192" s="45">
        <f t="shared" si="60"/>
        <v>0</v>
      </c>
      <c r="H192" s="45">
        <f t="shared" si="62"/>
        <v>0</v>
      </c>
      <c r="J192" s="40"/>
    </row>
    <row r="193" spans="1:10" s="46" customFormat="1" ht="63">
      <c r="A193" s="54" t="s">
        <v>392</v>
      </c>
      <c r="B193" s="56" t="s">
        <v>146</v>
      </c>
      <c r="C193" s="52">
        <v>2929692.66</v>
      </c>
      <c r="D193" s="52">
        <v>2262383.6</v>
      </c>
      <c r="E193" s="52">
        <v>871520.49</v>
      </c>
      <c r="F193" s="52">
        <f t="shared" si="59"/>
        <v>1390863.11</v>
      </c>
      <c r="G193" s="52">
        <f t="shared" si="60"/>
        <v>29.75</v>
      </c>
      <c r="H193" s="52">
        <f t="shared" si="62"/>
        <v>38.520000000000003</v>
      </c>
      <c r="J193" s="40"/>
    </row>
    <row r="194" spans="1:10" s="39" customFormat="1" ht="63">
      <c r="A194" s="48" t="s">
        <v>367</v>
      </c>
      <c r="B194" s="56" t="s">
        <v>146</v>
      </c>
      <c r="C194" s="52">
        <v>154194.35</v>
      </c>
      <c r="D194" s="52">
        <v>69970.63</v>
      </c>
      <c r="E194" s="52">
        <v>26954.240000000002</v>
      </c>
      <c r="F194" s="52">
        <f t="shared" si="59"/>
        <v>43016.39</v>
      </c>
      <c r="G194" s="52">
        <f t="shared" si="60"/>
        <v>17.48</v>
      </c>
      <c r="H194" s="52">
        <f t="shared" si="62"/>
        <v>38.520000000000003</v>
      </c>
      <c r="J194" s="40"/>
    </row>
    <row r="195" spans="1:10" s="39" customFormat="1" ht="47.25">
      <c r="A195" s="55" t="s">
        <v>371</v>
      </c>
      <c r="B195" s="47" t="s">
        <v>120</v>
      </c>
      <c r="C195" s="38">
        <f>C196</f>
        <v>14497456.58</v>
      </c>
      <c r="D195" s="38">
        <f t="shared" ref="D195:E195" si="85">D196</f>
        <v>20375219.690000001</v>
      </c>
      <c r="E195" s="38">
        <f t="shared" si="85"/>
        <v>44607.28</v>
      </c>
      <c r="F195" s="38">
        <f t="shared" si="59"/>
        <v>20330612.41</v>
      </c>
      <c r="G195" s="38">
        <f t="shared" si="60"/>
        <v>0.31</v>
      </c>
      <c r="H195" s="38">
        <f t="shared" si="62"/>
        <v>0.22</v>
      </c>
      <c r="J195" s="40"/>
    </row>
    <row r="196" spans="1:10" s="39" customFormat="1" ht="47.25">
      <c r="A196" s="55" t="s">
        <v>379</v>
      </c>
      <c r="B196" s="47" t="s">
        <v>324</v>
      </c>
      <c r="C196" s="38">
        <f>C197+C200</f>
        <v>14497456.58</v>
      </c>
      <c r="D196" s="38">
        <f t="shared" ref="D196:E196" si="86">D197+D200</f>
        <v>20375219.690000001</v>
      </c>
      <c r="E196" s="38">
        <f t="shared" si="86"/>
        <v>44607.28</v>
      </c>
      <c r="F196" s="38">
        <f t="shared" si="59"/>
        <v>20330612.41</v>
      </c>
      <c r="G196" s="38">
        <f t="shared" si="60"/>
        <v>0.31</v>
      </c>
      <c r="H196" s="38">
        <f t="shared" si="62"/>
        <v>0.22</v>
      </c>
      <c r="J196" s="40"/>
    </row>
    <row r="197" spans="1:10" s="39" customFormat="1" ht="47.25">
      <c r="A197" s="55" t="s">
        <v>372</v>
      </c>
      <c r="B197" s="47" t="s">
        <v>325</v>
      </c>
      <c r="C197" s="38">
        <f>C198+C199</f>
        <v>14497456.58</v>
      </c>
      <c r="D197" s="38">
        <f t="shared" ref="D197:E197" si="87">D198+D199</f>
        <v>14344916.65</v>
      </c>
      <c r="E197" s="38">
        <f t="shared" si="87"/>
        <v>22107.279999999999</v>
      </c>
      <c r="F197" s="38">
        <f t="shared" si="59"/>
        <v>14322809.369999999</v>
      </c>
      <c r="G197" s="38">
        <f t="shared" si="60"/>
        <v>0.15</v>
      </c>
      <c r="H197" s="38">
        <f t="shared" si="62"/>
        <v>0.15</v>
      </c>
      <c r="J197" s="40"/>
    </row>
    <row r="198" spans="1:10" s="39" customFormat="1" ht="47.25">
      <c r="A198" s="48" t="s">
        <v>148</v>
      </c>
      <c r="B198" s="49" t="s">
        <v>326</v>
      </c>
      <c r="C198" s="45">
        <v>13772583.75</v>
      </c>
      <c r="D198" s="45">
        <v>13914569.15</v>
      </c>
      <c r="E198" s="45">
        <v>0</v>
      </c>
      <c r="F198" s="45">
        <f t="shared" si="59"/>
        <v>13914569.15</v>
      </c>
      <c r="G198" s="45">
        <f t="shared" si="60"/>
        <v>0</v>
      </c>
      <c r="H198" s="45">
        <f t="shared" si="62"/>
        <v>0</v>
      </c>
      <c r="J198" s="40"/>
    </row>
    <row r="199" spans="1:10" s="39" customFormat="1" ht="47.25">
      <c r="A199" s="48" t="s">
        <v>149</v>
      </c>
      <c r="B199" s="49" t="s">
        <v>326</v>
      </c>
      <c r="C199" s="45">
        <v>724872.83</v>
      </c>
      <c r="D199" s="45">
        <v>430347.5</v>
      </c>
      <c r="E199" s="45">
        <v>22107.279999999999</v>
      </c>
      <c r="F199" s="45">
        <f t="shared" si="59"/>
        <v>408240.22</v>
      </c>
      <c r="G199" s="45">
        <f t="shared" si="60"/>
        <v>3.05</v>
      </c>
      <c r="H199" s="45">
        <f t="shared" si="62"/>
        <v>5.14</v>
      </c>
      <c r="J199" s="40"/>
    </row>
    <row r="200" spans="1:10" s="39" customFormat="1" ht="47.25">
      <c r="A200" s="55" t="s">
        <v>426</v>
      </c>
      <c r="B200" s="47" t="s">
        <v>429</v>
      </c>
      <c r="C200" s="38">
        <f>C201+C202+C203+C204</f>
        <v>0</v>
      </c>
      <c r="D200" s="38">
        <f t="shared" ref="D200:E200" si="88">D201+D202+D203+D204</f>
        <v>6030303.04</v>
      </c>
      <c r="E200" s="38">
        <f t="shared" si="88"/>
        <v>22500</v>
      </c>
      <c r="F200" s="38">
        <f t="shared" si="59"/>
        <v>6007803.04</v>
      </c>
      <c r="G200" s="38" t="s">
        <v>434</v>
      </c>
      <c r="H200" s="38">
        <f t="shared" si="62"/>
        <v>0.37</v>
      </c>
      <c r="J200" s="40"/>
    </row>
    <row r="201" spans="1:10" s="39" customFormat="1" ht="47.25">
      <c r="A201" s="48" t="s">
        <v>427</v>
      </c>
      <c r="B201" s="49" t="s">
        <v>430</v>
      </c>
      <c r="C201" s="45">
        <v>0</v>
      </c>
      <c r="D201" s="45">
        <v>2970000</v>
      </c>
      <c r="E201" s="45">
        <v>0</v>
      </c>
      <c r="F201" s="45">
        <f t="shared" si="59"/>
        <v>2970000</v>
      </c>
      <c r="G201" s="45" t="s">
        <v>434</v>
      </c>
      <c r="H201" s="45">
        <f t="shared" si="62"/>
        <v>0</v>
      </c>
      <c r="J201" s="40"/>
    </row>
    <row r="202" spans="1:10" s="39" customFormat="1" ht="63">
      <c r="A202" s="48" t="s">
        <v>428</v>
      </c>
      <c r="B202" s="49" t="s">
        <v>430</v>
      </c>
      <c r="C202" s="45">
        <v>0</v>
      </c>
      <c r="D202" s="45">
        <v>30000</v>
      </c>
      <c r="E202" s="45">
        <v>22500</v>
      </c>
      <c r="F202" s="45">
        <f t="shared" si="59"/>
        <v>7500</v>
      </c>
      <c r="G202" s="45" t="s">
        <v>434</v>
      </c>
      <c r="H202" s="45">
        <f t="shared" si="62"/>
        <v>75</v>
      </c>
      <c r="J202" s="40"/>
    </row>
    <row r="203" spans="1:10" s="39" customFormat="1" ht="47.25">
      <c r="A203" s="48" t="s">
        <v>431</v>
      </c>
      <c r="B203" s="49" t="s">
        <v>432</v>
      </c>
      <c r="C203" s="45">
        <v>0</v>
      </c>
      <c r="D203" s="45">
        <v>3000000</v>
      </c>
      <c r="E203" s="45">
        <v>0</v>
      </c>
      <c r="F203" s="45">
        <f t="shared" si="59"/>
        <v>3000000</v>
      </c>
      <c r="G203" s="45" t="s">
        <v>434</v>
      </c>
      <c r="H203" s="45">
        <f t="shared" si="62"/>
        <v>0</v>
      </c>
      <c r="J203" s="40"/>
    </row>
    <row r="204" spans="1:10" s="39" customFormat="1" ht="63">
      <c r="A204" s="48" t="s">
        <v>433</v>
      </c>
      <c r="B204" s="49" t="s">
        <v>432</v>
      </c>
      <c r="C204" s="45">
        <v>0</v>
      </c>
      <c r="D204" s="45">
        <v>30303.040000000001</v>
      </c>
      <c r="E204" s="45">
        <v>0</v>
      </c>
      <c r="F204" s="45">
        <f t="shared" si="59"/>
        <v>30303.040000000001</v>
      </c>
      <c r="G204" s="45" t="s">
        <v>434</v>
      </c>
      <c r="H204" s="45">
        <f t="shared" si="62"/>
        <v>0</v>
      </c>
      <c r="J204" s="40"/>
    </row>
    <row r="205" spans="1:10" s="39" customFormat="1" ht="47.25">
      <c r="A205" s="36" t="s">
        <v>231</v>
      </c>
      <c r="B205" s="47" t="s">
        <v>47</v>
      </c>
      <c r="C205" s="50">
        <f>C206</f>
        <v>315990712.14999998</v>
      </c>
      <c r="D205" s="50">
        <f t="shared" ref="D205:E206" si="89">D206</f>
        <v>336050948.56</v>
      </c>
      <c r="E205" s="50">
        <f t="shared" si="89"/>
        <v>154162577.56</v>
      </c>
      <c r="F205" s="50">
        <f t="shared" si="59"/>
        <v>181888371</v>
      </c>
      <c r="G205" s="50">
        <f t="shared" si="60"/>
        <v>48.79</v>
      </c>
      <c r="H205" s="50">
        <f t="shared" si="62"/>
        <v>45.87</v>
      </c>
      <c r="J205" s="40"/>
    </row>
    <row r="206" spans="1:10" s="39" customFormat="1" ht="31.5">
      <c r="A206" s="47" t="s">
        <v>229</v>
      </c>
      <c r="B206" s="47" t="s">
        <v>159</v>
      </c>
      <c r="C206" s="50">
        <f>C207</f>
        <v>315990712.14999998</v>
      </c>
      <c r="D206" s="50">
        <f t="shared" si="89"/>
        <v>336050948.56</v>
      </c>
      <c r="E206" s="50">
        <f t="shared" si="89"/>
        <v>154162577.56</v>
      </c>
      <c r="F206" s="50">
        <f t="shared" si="59"/>
        <v>181888371</v>
      </c>
      <c r="G206" s="50">
        <f t="shared" si="60"/>
        <v>48.79</v>
      </c>
      <c r="H206" s="50">
        <f t="shared" si="62"/>
        <v>45.87</v>
      </c>
      <c r="J206" s="40"/>
    </row>
    <row r="207" spans="1:10" s="39" customFormat="1" ht="15.75">
      <c r="A207" s="47" t="s">
        <v>230</v>
      </c>
      <c r="B207" s="47" t="s">
        <v>156</v>
      </c>
      <c r="C207" s="50">
        <f>C208+C209+C210+C211+C212+C213+C214+C215+C216+C217+C218+C219+C220+C221+C222+C223+C224+C225+C226+C227+C228+C229+C230+C231+C232+C233</f>
        <v>315990712.14999998</v>
      </c>
      <c r="D207" s="50">
        <f t="shared" ref="D207:E207" si="90">D208+D209+D210+D211+D212+D213+D214+D215+D216+D217+D218+D219+D220+D221+D222+D223+D224+D225+D226+D227+D228+D229+D230+D231+D232+D233</f>
        <v>336050948.56</v>
      </c>
      <c r="E207" s="50">
        <f t="shared" si="90"/>
        <v>154162577.56</v>
      </c>
      <c r="F207" s="50">
        <f t="shared" si="59"/>
        <v>181888371</v>
      </c>
      <c r="G207" s="50">
        <f t="shared" si="60"/>
        <v>48.79</v>
      </c>
      <c r="H207" s="50">
        <f t="shared" si="62"/>
        <v>45.87</v>
      </c>
      <c r="J207" s="40"/>
    </row>
    <row r="208" spans="1:10" s="46" customFormat="1" ht="15.75">
      <c r="A208" s="49" t="s">
        <v>344</v>
      </c>
      <c r="B208" s="49" t="s">
        <v>96</v>
      </c>
      <c r="C208" s="52">
        <v>3025000</v>
      </c>
      <c r="D208" s="52">
        <v>3309060</v>
      </c>
      <c r="E208" s="52">
        <v>1773982.22</v>
      </c>
      <c r="F208" s="52">
        <f t="shared" si="59"/>
        <v>1535077.78</v>
      </c>
      <c r="G208" s="52">
        <f t="shared" si="60"/>
        <v>58.64</v>
      </c>
      <c r="H208" s="52">
        <f t="shared" si="62"/>
        <v>53.61</v>
      </c>
      <c r="J208" s="40"/>
    </row>
    <row r="209" spans="1:10" s="46" customFormat="1" ht="31.5">
      <c r="A209" s="49" t="s">
        <v>30</v>
      </c>
      <c r="B209" s="49" t="s">
        <v>97</v>
      </c>
      <c r="C209" s="63">
        <v>123746583.16</v>
      </c>
      <c r="D209" s="63">
        <v>123888121.17</v>
      </c>
      <c r="E209" s="63">
        <v>66939508.399999999</v>
      </c>
      <c r="F209" s="63">
        <f t="shared" si="59"/>
        <v>56948612.770000003</v>
      </c>
      <c r="G209" s="63">
        <f t="shared" si="60"/>
        <v>54.09</v>
      </c>
      <c r="H209" s="63">
        <f t="shared" si="62"/>
        <v>54.03</v>
      </c>
      <c r="J209" s="40"/>
    </row>
    <row r="210" spans="1:10" s="46" customFormat="1" ht="15.75">
      <c r="A210" s="49" t="s">
        <v>350</v>
      </c>
      <c r="B210" s="49" t="s">
        <v>98</v>
      </c>
      <c r="C210" s="52">
        <v>3025000</v>
      </c>
      <c r="D210" s="52">
        <v>3385600</v>
      </c>
      <c r="E210" s="52">
        <v>1390263.71</v>
      </c>
      <c r="F210" s="52">
        <f t="shared" si="59"/>
        <v>1995336.29</v>
      </c>
      <c r="G210" s="52">
        <f t="shared" si="60"/>
        <v>45.96</v>
      </c>
      <c r="H210" s="52">
        <f t="shared" si="62"/>
        <v>41.06</v>
      </c>
      <c r="J210" s="40"/>
    </row>
    <row r="211" spans="1:10" s="46" customFormat="1" ht="15.75">
      <c r="A211" s="49" t="s">
        <v>351</v>
      </c>
      <c r="B211" s="49" t="s">
        <v>368</v>
      </c>
      <c r="C211" s="52">
        <v>2473153.37</v>
      </c>
      <c r="D211" s="52">
        <v>1845653.37</v>
      </c>
      <c r="E211" s="52">
        <v>692855.26</v>
      </c>
      <c r="F211" s="52">
        <f t="shared" si="59"/>
        <v>1152798.1100000001</v>
      </c>
      <c r="G211" s="52">
        <f t="shared" si="60"/>
        <v>28.02</v>
      </c>
      <c r="H211" s="52">
        <f t="shared" si="62"/>
        <v>37.54</v>
      </c>
      <c r="J211" s="40"/>
    </row>
    <row r="212" spans="1:10" s="46" customFormat="1" ht="15.75">
      <c r="A212" s="49" t="s">
        <v>31</v>
      </c>
      <c r="B212" s="49" t="s">
        <v>99</v>
      </c>
      <c r="C212" s="52">
        <v>2023906.26</v>
      </c>
      <c r="D212" s="52">
        <v>2023906.26</v>
      </c>
      <c r="E212" s="52">
        <v>1085523.78</v>
      </c>
      <c r="F212" s="52">
        <f t="shared" si="59"/>
        <v>938382.48</v>
      </c>
      <c r="G212" s="52">
        <f t="shared" si="60"/>
        <v>53.64</v>
      </c>
      <c r="H212" s="52">
        <f t="shared" si="62"/>
        <v>53.64</v>
      </c>
      <c r="J212" s="40"/>
    </row>
    <row r="213" spans="1:10" s="46" customFormat="1" ht="31.5">
      <c r="A213" s="49" t="s">
        <v>232</v>
      </c>
      <c r="B213" s="49" t="s">
        <v>100</v>
      </c>
      <c r="C213" s="45">
        <v>20998956.600000001</v>
      </c>
      <c r="D213" s="45">
        <v>20998956.600000001</v>
      </c>
      <c r="E213" s="45">
        <v>5321960</v>
      </c>
      <c r="F213" s="45">
        <f t="shared" si="59"/>
        <v>15676996.6</v>
      </c>
      <c r="G213" s="45">
        <f t="shared" si="60"/>
        <v>25.34</v>
      </c>
      <c r="H213" s="45">
        <f t="shared" si="62"/>
        <v>25.34</v>
      </c>
      <c r="J213" s="40"/>
    </row>
    <row r="214" spans="1:10" s="46" customFormat="1" ht="31.5">
      <c r="A214" s="49" t="s">
        <v>29</v>
      </c>
      <c r="B214" s="49" t="s">
        <v>101</v>
      </c>
      <c r="C214" s="52">
        <v>100000</v>
      </c>
      <c r="D214" s="52">
        <v>488431.46</v>
      </c>
      <c r="E214" s="52">
        <v>478187.89</v>
      </c>
      <c r="F214" s="52">
        <f t="shared" si="59"/>
        <v>10243.57</v>
      </c>
      <c r="G214" s="52">
        <f t="shared" si="60"/>
        <v>478.19</v>
      </c>
      <c r="H214" s="52">
        <f t="shared" si="62"/>
        <v>97.9</v>
      </c>
      <c r="J214" s="40"/>
    </row>
    <row r="215" spans="1:10" s="46" customFormat="1" ht="15.75">
      <c r="A215" s="49" t="s">
        <v>27</v>
      </c>
      <c r="B215" s="49" t="s">
        <v>277</v>
      </c>
      <c r="C215" s="45">
        <v>72000</v>
      </c>
      <c r="D215" s="45">
        <v>72000</v>
      </c>
      <c r="E215" s="45">
        <v>9129.65</v>
      </c>
      <c r="F215" s="45">
        <f t="shared" ref="F215:F234" si="91">$D215-$E215</f>
        <v>62870.35</v>
      </c>
      <c r="G215" s="45">
        <f t="shared" ref="G215:G234" si="92">$E215/$C215*100</f>
        <v>12.68</v>
      </c>
      <c r="H215" s="45">
        <f t="shared" ref="H215:H234" si="93">$E215/$D215*100</f>
        <v>12.68</v>
      </c>
      <c r="J215" s="40"/>
    </row>
    <row r="216" spans="1:10" s="46" customFormat="1" ht="47.25" outlineLevel="5">
      <c r="A216" s="48" t="s">
        <v>352</v>
      </c>
      <c r="B216" s="49" t="s">
        <v>381</v>
      </c>
      <c r="C216" s="45">
        <v>150000</v>
      </c>
      <c r="D216" s="45">
        <v>450000</v>
      </c>
      <c r="E216" s="45">
        <v>367932</v>
      </c>
      <c r="F216" s="45">
        <f t="shared" si="91"/>
        <v>82068</v>
      </c>
      <c r="G216" s="45">
        <f t="shared" si="92"/>
        <v>245.29</v>
      </c>
      <c r="H216" s="45">
        <f t="shared" si="93"/>
        <v>81.760000000000005</v>
      </c>
      <c r="J216" s="40"/>
    </row>
    <row r="217" spans="1:10" s="46" customFormat="1" ht="31.5" outlineLevel="5">
      <c r="A217" s="43" t="s">
        <v>322</v>
      </c>
      <c r="B217" s="64" t="s">
        <v>104</v>
      </c>
      <c r="C217" s="45">
        <v>16395503.9</v>
      </c>
      <c r="D217" s="45">
        <v>19435631.02</v>
      </c>
      <c r="E217" s="45">
        <v>5822380.5700000003</v>
      </c>
      <c r="F217" s="45">
        <f t="shared" si="91"/>
        <v>13613250.449999999</v>
      </c>
      <c r="G217" s="45">
        <f t="shared" si="92"/>
        <v>35.51</v>
      </c>
      <c r="H217" s="45">
        <f t="shared" si="93"/>
        <v>29.96</v>
      </c>
      <c r="J217" s="40"/>
    </row>
    <row r="218" spans="1:10" s="46" customFormat="1" ht="31.5">
      <c r="A218" s="48" t="s">
        <v>36</v>
      </c>
      <c r="B218" s="49" t="s">
        <v>102</v>
      </c>
      <c r="C218" s="60">
        <v>3500000</v>
      </c>
      <c r="D218" s="60">
        <v>3157326.28</v>
      </c>
      <c r="E218" s="60">
        <v>124106.69</v>
      </c>
      <c r="F218" s="45">
        <f t="shared" si="91"/>
        <v>3033219.59</v>
      </c>
      <c r="G218" s="45">
        <f t="shared" si="92"/>
        <v>3.55</v>
      </c>
      <c r="H218" s="45">
        <f t="shared" si="93"/>
        <v>3.93</v>
      </c>
      <c r="J218" s="40"/>
    </row>
    <row r="219" spans="1:10" s="46" customFormat="1" ht="31.5">
      <c r="A219" s="48" t="s">
        <v>182</v>
      </c>
      <c r="B219" s="49" t="s">
        <v>323</v>
      </c>
      <c r="C219" s="45">
        <v>266000</v>
      </c>
      <c r="D219" s="45">
        <v>266000</v>
      </c>
      <c r="E219" s="45">
        <v>81900</v>
      </c>
      <c r="F219" s="45">
        <f t="shared" si="91"/>
        <v>184100</v>
      </c>
      <c r="G219" s="45">
        <f t="shared" si="92"/>
        <v>30.79</v>
      </c>
      <c r="H219" s="45">
        <f t="shared" si="93"/>
        <v>30.79</v>
      </c>
      <c r="J219" s="40"/>
    </row>
    <row r="220" spans="1:10" s="46" customFormat="1" ht="31.5">
      <c r="A220" s="59" t="s">
        <v>394</v>
      </c>
      <c r="B220" s="49" t="s">
        <v>183</v>
      </c>
      <c r="C220" s="45">
        <v>2064428.3</v>
      </c>
      <c r="D220" s="45">
        <v>2064428.3</v>
      </c>
      <c r="E220" s="45">
        <v>1258.9100000000001</v>
      </c>
      <c r="F220" s="45">
        <f t="shared" si="91"/>
        <v>2063169.39</v>
      </c>
      <c r="G220" s="45">
        <f t="shared" si="92"/>
        <v>0.06</v>
      </c>
      <c r="H220" s="45">
        <f t="shared" si="93"/>
        <v>0.06</v>
      </c>
      <c r="J220" s="40"/>
    </row>
    <row r="221" spans="1:10" s="46" customFormat="1" ht="15.75">
      <c r="A221" s="59" t="s">
        <v>185</v>
      </c>
      <c r="B221" s="49" t="s">
        <v>184</v>
      </c>
      <c r="C221" s="45">
        <v>6878000</v>
      </c>
      <c r="D221" s="45">
        <v>21952000</v>
      </c>
      <c r="E221" s="45">
        <v>3364412.64</v>
      </c>
      <c r="F221" s="45">
        <f t="shared" si="91"/>
        <v>18587587.359999999</v>
      </c>
      <c r="G221" s="45">
        <f t="shared" si="92"/>
        <v>48.92</v>
      </c>
      <c r="H221" s="45">
        <f t="shared" si="93"/>
        <v>15.33</v>
      </c>
      <c r="J221" s="40"/>
    </row>
    <row r="222" spans="1:10" s="46" customFormat="1" ht="63">
      <c r="A222" s="54" t="s">
        <v>32</v>
      </c>
      <c r="B222" s="51" t="s">
        <v>158</v>
      </c>
      <c r="C222" s="45">
        <v>2932332</v>
      </c>
      <c r="D222" s="45">
        <v>2391776</v>
      </c>
      <c r="E222" s="45">
        <v>769349.41</v>
      </c>
      <c r="F222" s="45">
        <f t="shared" si="91"/>
        <v>1622426.59</v>
      </c>
      <c r="G222" s="45">
        <f t="shared" si="92"/>
        <v>26.24</v>
      </c>
      <c r="H222" s="45">
        <f t="shared" si="93"/>
        <v>32.17</v>
      </c>
      <c r="J222" s="40"/>
    </row>
    <row r="223" spans="1:10" s="46" customFormat="1" ht="63">
      <c r="A223" s="65" t="s">
        <v>49</v>
      </c>
      <c r="B223" s="49" t="s">
        <v>233</v>
      </c>
      <c r="C223" s="52">
        <v>4848</v>
      </c>
      <c r="D223" s="52">
        <v>17716</v>
      </c>
      <c r="E223" s="52">
        <v>17716</v>
      </c>
      <c r="F223" s="52">
        <f t="shared" si="91"/>
        <v>0</v>
      </c>
      <c r="G223" s="52">
        <f t="shared" si="92"/>
        <v>365.43</v>
      </c>
      <c r="H223" s="52">
        <f t="shared" si="93"/>
        <v>100</v>
      </c>
      <c r="J223" s="40"/>
    </row>
    <row r="224" spans="1:10" s="46" customFormat="1" ht="94.5">
      <c r="A224" s="66" t="s">
        <v>380</v>
      </c>
      <c r="B224" s="49" t="s">
        <v>72</v>
      </c>
      <c r="C224" s="45">
        <v>1121405</v>
      </c>
      <c r="D224" s="45">
        <v>1085733</v>
      </c>
      <c r="E224" s="45">
        <v>505388.75</v>
      </c>
      <c r="F224" s="45">
        <f t="shared" si="91"/>
        <v>580344.25</v>
      </c>
      <c r="G224" s="45">
        <f t="shared" si="92"/>
        <v>45.07</v>
      </c>
      <c r="H224" s="45">
        <f t="shared" si="93"/>
        <v>46.55</v>
      </c>
      <c r="J224" s="40"/>
    </row>
    <row r="225" spans="1:10" s="46" customFormat="1" ht="31.5">
      <c r="A225" s="49" t="s">
        <v>41</v>
      </c>
      <c r="B225" s="49" t="s">
        <v>103</v>
      </c>
      <c r="C225" s="52">
        <v>117996328.59999999</v>
      </c>
      <c r="D225" s="52">
        <v>118864308.59999999</v>
      </c>
      <c r="E225" s="52">
        <v>60676392.479999997</v>
      </c>
      <c r="F225" s="52">
        <f t="shared" si="91"/>
        <v>58187916.119999997</v>
      </c>
      <c r="G225" s="52">
        <f t="shared" si="92"/>
        <v>51.42</v>
      </c>
      <c r="H225" s="52">
        <f t="shared" si="93"/>
        <v>51.05</v>
      </c>
      <c r="J225" s="40"/>
    </row>
    <row r="226" spans="1:10" s="46" customFormat="1" ht="31.5">
      <c r="A226" s="49" t="s">
        <v>33</v>
      </c>
      <c r="B226" s="49" t="s">
        <v>386</v>
      </c>
      <c r="C226" s="52">
        <v>1751461</v>
      </c>
      <c r="D226" s="52">
        <v>1723746</v>
      </c>
      <c r="E226" s="52">
        <v>646607.88</v>
      </c>
      <c r="F226" s="52">
        <f t="shared" si="91"/>
        <v>1077138.1200000001</v>
      </c>
      <c r="G226" s="52">
        <f t="shared" si="92"/>
        <v>36.92</v>
      </c>
      <c r="H226" s="52">
        <f t="shared" si="93"/>
        <v>37.51</v>
      </c>
      <c r="J226" s="40"/>
    </row>
    <row r="227" spans="1:10" s="46" customFormat="1" ht="31.5">
      <c r="A227" s="49" t="s">
        <v>35</v>
      </c>
      <c r="B227" s="49" t="s">
        <v>387</v>
      </c>
      <c r="C227" s="52">
        <v>1190768</v>
      </c>
      <c r="D227" s="52">
        <v>1190768</v>
      </c>
      <c r="E227" s="52">
        <v>508954.12</v>
      </c>
      <c r="F227" s="52">
        <f t="shared" si="91"/>
        <v>681813.88</v>
      </c>
      <c r="G227" s="52">
        <f t="shared" si="92"/>
        <v>42.74</v>
      </c>
      <c r="H227" s="52">
        <f t="shared" si="93"/>
        <v>42.74</v>
      </c>
      <c r="J227" s="40"/>
    </row>
    <row r="228" spans="1:10" s="46" customFormat="1" ht="78.75">
      <c r="A228" s="91" t="s">
        <v>160</v>
      </c>
      <c r="B228" s="54" t="s">
        <v>58</v>
      </c>
      <c r="C228" s="45">
        <v>2102922.6800000002</v>
      </c>
      <c r="D228" s="45">
        <v>3306395.22</v>
      </c>
      <c r="E228" s="45">
        <v>2151004.64</v>
      </c>
      <c r="F228" s="45">
        <f t="shared" si="91"/>
        <v>1155390.58</v>
      </c>
      <c r="G228" s="45">
        <f t="shared" si="92"/>
        <v>102.29</v>
      </c>
      <c r="H228" s="45">
        <f t="shared" si="93"/>
        <v>65.06</v>
      </c>
      <c r="J228" s="40"/>
    </row>
    <row r="229" spans="1:10" s="46" customFormat="1" ht="47.25">
      <c r="A229" s="54" t="s">
        <v>34</v>
      </c>
      <c r="B229" s="91" t="s">
        <v>157</v>
      </c>
      <c r="C229" s="45">
        <v>1219473</v>
      </c>
      <c r="D229" s="45">
        <v>1208033</v>
      </c>
      <c r="E229" s="45">
        <v>417437</v>
      </c>
      <c r="F229" s="45">
        <f t="shared" si="91"/>
        <v>790596</v>
      </c>
      <c r="G229" s="45">
        <f t="shared" si="92"/>
        <v>34.229999999999997</v>
      </c>
      <c r="H229" s="45">
        <f t="shared" si="93"/>
        <v>34.56</v>
      </c>
      <c r="J229" s="40"/>
    </row>
    <row r="230" spans="1:10" s="46" customFormat="1" ht="63">
      <c r="A230" s="92" t="s">
        <v>68</v>
      </c>
      <c r="B230" s="44" t="s">
        <v>297</v>
      </c>
      <c r="C230" s="45">
        <v>5166.2</v>
      </c>
      <c r="D230" s="45">
        <v>5166.2</v>
      </c>
      <c r="E230" s="45">
        <v>2583.12</v>
      </c>
      <c r="F230" s="45">
        <f t="shared" si="91"/>
        <v>2583.08</v>
      </c>
      <c r="G230" s="45">
        <f t="shared" si="92"/>
        <v>50</v>
      </c>
      <c r="H230" s="45">
        <f t="shared" si="93"/>
        <v>50</v>
      </c>
      <c r="J230" s="40"/>
    </row>
    <row r="231" spans="1:10" s="46" customFormat="1" ht="47.25">
      <c r="A231" s="43" t="s">
        <v>395</v>
      </c>
      <c r="B231" s="44" t="s">
        <v>81</v>
      </c>
      <c r="C231" s="45">
        <v>3387.08</v>
      </c>
      <c r="D231" s="45">
        <v>3387.08</v>
      </c>
      <c r="E231" s="45">
        <v>0</v>
      </c>
      <c r="F231" s="45">
        <f t="shared" si="91"/>
        <v>3387.08</v>
      </c>
      <c r="G231" s="45">
        <f t="shared" si="92"/>
        <v>0</v>
      </c>
      <c r="H231" s="45">
        <f t="shared" si="93"/>
        <v>0</v>
      </c>
      <c r="J231" s="40"/>
    </row>
    <row r="232" spans="1:10" s="46" customFormat="1" ht="47.25">
      <c r="A232" s="53" t="s">
        <v>154</v>
      </c>
      <c r="B232" s="72" t="s">
        <v>234</v>
      </c>
      <c r="C232" s="52">
        <v>2607156</v>
      </c>
      <c r="D232" s="52">
        <v>2582883</v>
      </c>
      <c r="E232" s="52">
        <v>1013742.44</v>
      </c>
      <c r="F232" s="52">
        <f t="shared" si="91"/>
        <v>1569140.56</v>
      </c>
      <c r="G232" s="52">
        <f t="shared" si="92"/>
        <v>38.880000000000003</v>
      </c>
      <c r="H232" s="52">
        <f t="shared" si="93"/>
        <v>39.25</v>
      </c>
      <c r="J232" s="40"/>
    </row>
    <row r="233" spans="1:10" s="46" customFormat="1" ht="47.25">
      <c r="A233" s="93" t="s">
        <v>345</v>
      </c>
      <c r="B233" s="51" t="s">
        <v>121</v>
      </c>
      <c r="C233" s="45">
        <v>336933</v>
      </c>
      <c r="D233" s="45">
        <v>333922</v>
      </c>
      <c r="E233" s="45">
        <v>0</v>
      </c>
      <c r="F233" s="45">
        <f t="shared" si="91"/>
        <v>333922</v>
      </c>
      <c r="G233" s="45">
        <f t="shared" si="92"/>
        <v>0</v>
      </c>
      <c r="H233" s="45">
        <f t="shared" si="93"/>
        <v>0</v>
      </c>
      <c r="J233" s="40"/>
    </row>
    <row r="234" spans="1:10" s="6" customFormat="1" ht="15.75">
      <c r="A234" s="2" t="s">
        <v>28</v>
      </c>
      <c r="B234" s="2"/>
      <c r="C234" s="7">
        <f>C6+C9+C58+C73+C100+C129+C135+C143+C152+C166+C179+C183+C189+C195+C205+C175</f>
        <v>1418604592.0899999</v>
      </c>
      <c r="D234" s="7">
        <f t="shared" ref="D234:E234" si="94">D6+D9+D58+D73+D100+D129+D135+D143+D152+D166+D179+D183+D189+D195+D205+D175</f>
        <v>1430735428.04</v>
      </c>
      <c r="E234" s="7">
        <f t="shared" si="94"/>
        <v>682835290.37</v>
      </c>
      <c r="F234" s="7">
        <f t="shared" si="91"/>
        <v>747900137.66999996</v>
      </c>
      <c r="G234" s="7">
        <f t="shared" si="92"/>
        <v>48.13</v>
      </c>
      <c r="H234" s="7">
        <f t="shared" si="93"/>
        <v>47.73</v>
      </c>
      <c r="J234" s="3"/>
    </row>
    <row r="235" spans="1:10" s="8" customFormat="1" ht="15">
      <c r="D235" s="9"/>
    </row>
    <row r="236" spans="1:10" s="4" customFormat="1" ht="15" customHeight="1">
      <c r="A236" s="6"/>
      <c r="B236" s="6"/>
      <c r="C236" s="6"/>
      <c r="D236" s="10"/>
      <c r="E236" s="6"/>
    </row>
    <row r="237" spans="1:10" s="4" customFormat="1" ht="15.75">
      <c r="A237" s="5"/>
      <c r="B237" s="6"/>
      <c r="C237" s="5"/>
      <c r="D237" s="11"/>
      <c r="E237" s="5"/>
    </row>
    <row r="238" spans="1:10" s="4" customFormat="1" ht="15.75">
      <c r="A238" s="6"/>
      <c r="B238" s="6"/>
      <c r="C238" s="5"/>
      <c r="D238" s="5"/>
      <c r="E238" s="5"/>
    </row>
    <row r="239" spans="1:10" s="4" customFormat="1" ht="15.75">
      <c r="A239" s="5"/>
      <c r="B239" s="6"/>
      <c r="C239" s="5"/>
      <c r="D239" s="5"/>
      <c r="E239" s="5"/>
    </row>
    <row r="240" spans="1:10" s="4" customFormat="1" ht="15.75">
      <c r="A240" s="6"/>
      <c r="B240" s="6"/>
      <c r="C240" s="5"/>
      <c r="D240" s="5"/>
      <c r="E240" s="5"/>
    </row>
    <row r="241" spans="1:5" s="4" customFormat="1" ht="15.75">
      <c r="A241" s="6"/>
      <c r="B241" s="6"/>
      <c r="C241" s="5"/>
      <c r="D241" s="5"/>
      <c r="E241" s="5"/>
    </row>
    <row r="242" spans="1:5" s="4" customFormat="1" ht="15.75">
      <c r="A242" s="6"/>
      <c r="B242" s="6"/>
      <c r="C242" s="6"/>
      <c r="D242" s="10"/>
    </row>
    <row r="243" spans="1:5" s="4" customFormat="1" ht="15.75">
      <c r="A243" s="6"/>
      <c r="B243" s="6"/>
      <c r="C243" s="6"/>
      <c r="D243" s="10"/>
    </row>
    <row r="244" spans="1:5" s="4" customFormat="1" ht="15.75">
      <c r="A244" s="6"/>
      <c r="B244" s="6"/>
      <c r="C244" s="6"/>
      <c r="D244" s="10"/>
    </row>
    <row r="245" spans="1:5" s="4" customFormat="1" ht="15.75">
      <c r="A245" s="6"/>
      <c r="B245" s="6"/>
      <c r="C245" s="6"/>
      <c r="D245" s="10"/>
    </row>
    <row r="246" spans="1:5" s="4" customFormat="1" ht="15.75">
      <c r="A246" s="6"/>
      <c r="B246" s="6"/>
      <c r="C246" s="6"/>
      <c r="D246" s="10"/>
    </row>
    <row r="247" spans="1:5" s="4" customFormat="1" ht="15.75">
      <c r="A247" s="6"/>
      <c r="B247" s="6"/>
      <c r="C247" s="6"/>
      <c r="D247" s="10"/>
    </row>
    <row r="248" spans="1:5" s="4" customFormat="1" ht="15.75">
      <c r="A248" s="6"/>
      <c r="B248" s="6"/>
      <c r="C248" s="6"/>
      <c r="D248" s="10"/>
    </row>
    <row r="249" spans="1:5" s="12" customFormat="1" ht="18.75" customHeight="1">
      <c r="A249" s="8"/>
      <c r="B249" s="8"/>
      <c r="C249" s="8"/>
      <c r="D249" s="9"/>
    </row>
    <row r="250" spans="1:5" s="12" customFormat="1" ht="23.65" customHeight="1">
      <c r="A250" s="8"/>
      <c r="B250" s="8"/>
      <c r="C250" s="8"/>
      <c r="D250" s="9"/>
    </row>
    <row r="251" spans="1:5" s="12" customFormat="1" ht="15" customHeight="1">
      <c r="A251" s="8"/>
      <c r="B251" s="8"/>
      <c r="C251" s="8"/>
      <c r="D251" s="9"/>
    </row>
    <row r="252" spans="1:5" s="12" customFormat="1" ht="15.75">
      <c r="A252" s="8"/>
      <c r="B252" s="8"/>
      <c r="C252" s="8"/>
      <c r="D252" s="9"/>
    </row>
    <row r="253" spans="1:5" s="12" customFormat="1" ht="15.95" customHeight="1">
      <c r="A253" s="8"/>
      <c r="B253" s="8"/>
      <c r="C253" s="8"/>
      <c r="D253" s="9"/>
    </row>
    <row r="254" spans="1:5" ht="15">
      <c r="A254" s="8"/>
      <c r="B254" s="8"/>
      <c r="C254" s="8"/>
      <c r="D254" s="9"/>
    </row>
    <row r="255" spans="1:5" ht="12.95" customHeight="1">
      <c r="A255" s="8"/>
      <c r="B255" s="8"/>
      <c r="C255" s="8"/>
      <c r="D255" s="9"/>
    </row>
    <row r="256" spans="1:5" ht="15">
      <c r="A256" s="8"/>
      <c r="B256" s="8"/>
      <c r="C256" s="8"/>
      <c r="D256" s="9"/>
    </row>
    <row r="257" spans="1:5" s="13" customFormat="1" ht="15">
      <c r="A257" s="8"/>
      <c r="B257" s="8"/>
      <c r="C257" s="8"/>
      <c r="D257" s="9"/>
      <c r="E257" s="1"/>
    </row>
    <row r="258" spans="1:5" s="13" customFormat="1">
      <c r="A258" s="1"/>
      <c r="B258" s="1"/>
      <c r="C258" s="1"/>
      <c r="D258" s="14"/>
      <c r="E258" s="1"/>
    </row>
    <row r="259" spans="1:5" s="13" customFormat="1">
      <c r="A259" s="1"/>
      <c r="B259" s="1"/>
      <c r="C259" s="1"/>
      <c r="D259" s="14"/>
      <c r="E259" s="1"/>
    </row>
  </sheetData>
  <mergeCells count="2">
    <mergeCell ref="A2:H2"/>
    <mergeCell ref="F1:H1"/>
  </mergeCells>
  <pageMargins left="0.98425196850393704" right="0.59055118110236227" top="0.35433070866141736" bottom="0.43307086614173229" header="0.15748031496062992" footer="0.31496062992125984"/>
  <pageSetup paperSize="9" scale="68" fitToHeight="0" orientation="landscape" horizontalDpi="1200" verticalDpi="1200" r:id="rId1"/>
  <headerFooter alignWithMargins="0">
    <oddHeader>&amp;R&amp;P</oddHeader>
  </headerFooter>
  <rowBreaks count="1" manualBreakCount="1">
    <brk id="226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пограммная 1 чтение</vt:lpstr>
      <vt:lpstr>'пограммная 1 чтение'!Область_печати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mitronin</dc:creator>
  <cp:lastModifiedBy>user</cp:lastModifiedBy>
  <cp:lastPrinted>2024-05-07T04:23:53Z</cp:lastPrinted>
  <dcterms:created xsi:type="dcterms:W3CDTF">2002-10-08T15:02:13Z</dcterms:created>
  <dcterms:modified xsi:type="dcterms:W3CDTF">2024-07-24T04:32:35Z</dcterms:modified>
</cp:coreProperties>
</file>