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0395" yWindow="-150" windowWidth="11610" windowHeight="9645" tabRatio="599"/>
  </bookViews>
  <sheets>
    <sheet name="пограммная 1 чтение" sheetId="18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'пограммная 1 чтение'!$A$9:$E$237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'пограммная 1 чтение'!$A$1:$H$238</definedName>
  </definedNames>
  <calcPr calcId="124519" fullPrecision="0"/>
</workbook>
</file>

<file path=xl/calcChain.xml><?xml version="1.0" encoding="utf-8"?>
<calcChain xmlns="http://schemas.openxmlformats.org/spreadsheetml/2006/main">
  <c r="D155" i="18"/>
  <c r="E156"/>
  <c r="D156"/>
  <c r="D199"/>
  <c r="E199"/>
  <c r="C199"/>
  <c r="D203"/>
  <c r="F203" s="1"/>
  <c r="E203"/>
  <c r="C203"/>
  <c r="H207"/>
  <c r="F207"/>
  <c r="H206"/>
  <c r="F206"/>
  <c r="H205"/>
  <c r="F205"/>
  <c r="H204"/>
  <c r="F204"/>
  <c r="H181"/>
  <c r="F181"/>
  <c r="E180"/>
  <c r="D180"/>
  <c r="D179" s="1"/>
  <c r="C180"/>
  <c r="C179"/>
  <c r="C178" s="1"/>
  <c r="E129"/>
  <c r="C85"/>
  <c r="D85"/>
  <c r="H95"/>
  <c r="F95"/>
  <c r="H94"/>
  <c r="F94"/>
  <c r="E93"/>
  <c r="D93"/>
  <c r="F93" s="1"/>
  <c r="C93"/>
  <c r="H203" l="1"/>
  <c r="F180"/>
  <c r="D178"/>
  <c r="H180"/>
  <c r="E179"/>
  <c r="H93"/>
  <c r="D32"/>
  <c r="E32"/>
  <c r="C32"/>
  <c r="F178" l="1"/>
  <c r="H179"/>
  <c r="E178"/>
  <c r="F179"/>
  <c r="F32"/>
  <c r="H178" l="1"/>
  <c r="H34" l="1"/>
  <c r="F34"/>
  <c r="H33"/>
  <c r="F33"/>
  <c r="H36"/>
  <c r="F36"/>
  <c r="H35"/>
  <c r="F35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02"/>
  <c r="H201"/>
  <c r="H197"/>
  <c r="H196"/>
  <c r="H195"/>
  <c r="H191"/>
  <c r="H189"/>
  <c r="H185"/>
  <c r="H177"/>
  <c r="H176"/>
  <c r="H173"/>
  <c r="H172"/>
  <c r="H168"/>
  <c r="H167"/>
  <c r="H165"/>
  <c r="H164"/>
  <c r="H163"/>
  <c r="H160"/>
  <c r="H159"/>
  <c r="H158"/>
  <c r="H156"/>
  <c r="H154"/>
  <c r="H153"/>
  <c r="H152"/>
  <c r="H149"/>
  <c r="H143"/>
  <c r="H142"/>
  <c r="H141"/>
  <c r="H137"/>
  <c r="H136"/>
  <c r="H135"/>
  <c r="H131"/>
  <c r="H129"/>
  <c r="H128"/>
  <c r="H126"/>
  <c r="H125"/>
  <c r="H123"/>
  <c r="H122"/>
  <c r="H121"/>
  <c r="H120"/>
  <c r="H117"/>
  <c r="H116"/>
  <c r="H112"/>
  <c r="H111"/>
  <c r="H110"/>
  <c r="H107"/>
  <c r="H106"/>
  <c r="H101"/>
  <c r="H88"/>
  <c r="H90"/>
  <c r="H89"/>
  <c r="H87"/>
  <c r="H84"/>
  <c r="H83"/>
  <c r="H80"/>
  <c r="H79"/>
  <c r="H75"/>
  <c r="H72"/>
  <c r="H70"/>
  <c r="H69"/>
  <c r="H66"/>
  <c r="H64"/>
  <c r="H60"/>
  <c r="H58"/>
  <c r="H55"/>
  <c r="H54"/>
  <c r="H53"/>
  <c r="H51"/>
  <c r="H48"/>
  <c r="H46"/>
  <c r="H45"/>
  <c r="H43"/>
  <c r="H32"/>
  <c r="H31"/>
  <c r="H30"/>
  <c r="H29"/>
  <c r="H27"/>
  <c r="H26"/>
  <c r="H25"/>
  <c r="H24"/>
  <c r="H17"/>
  <c r="H16"/>
  <c r="H15"/>
  <c r="H11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02"/>
  <c r="G201"/>
  <c r="G197"/>
  <c r="G196"/>
  <c r="G195"/>
  <c r="G191"/>
  <c r="G189"/>
  <c r="G185"/>
  <c r="G177"/>
  <c r="G176"/>
  <c r="G173"/>
  <c r="G172"/>
  <c r="G168"/>
  <c r="G167"/>
  <c r="G165"/>
  <c r="G164"/>
  <c r="G163"/>
  <c r="G160"/>
  <c r="G159"/>
  <c r="G158"/>
  <c r="G156"/>
  <c r="G154"/>
  <c r="G153"/>
  <c r="G152"/>
  <c r="G149"/>
  <c r="G145"/>
  <c r="G144"/>
  <c r="G143"/>
  <c r="G142"/>
  <c r="G141"/>
  <c r="G137"/>
  <c r="G136"/>
  <c r="G135"/>
  <c r="G131"/>
  <c r="G129"/>
  <c r="G128"/>
  <c r="G126"/>
  <c r="G125"/>
  <c r="G123"/>
  <c r="G122"/>
  <c r="G121"/>
  <c r="G120"/>
  <c r="G118"/>
  <c r="G117"/>
  <c r="G116"/>
  <c r="G115"/>
  <c r="G112"/>
  <c r="G111"/>
  <c r="G110"/>
  <c r="G107"/>
  <c r="G106"/>
  <c r="G101"/>
  <c r="G88"/>
  <c r="G90"/>
  <c r="G89"/>
  <c r="G87"/>
  <c r="G84"/>
  <c r="G83"/>
  <c r="G80"/>
  <c r="G79"/>
  <c r="G75"/>
  <c r="G70"/>
  <c r="G69"/>
  <c r="G66"/>
  <c r="G64"/>
  <c r="G60"/>
  <c r="G58"/>
  <c r="G55"/>
  <c r="G54"/>
  <c r="G53"/>
  <c r="G51"/>
  <c r="G48"/>
  <c r="G46"/>
  <c r="G45"/>
  <c r="G43"/>
  <c r="G38"/>
  <c r="G37"/>
  <c r="G32"/>
  <c r="G31"/>
  <c r="G30"/>
  <c r="G29"/>
  <c r="G27"/>
  <c r="G26"/>
  <c r="G25"/>
  <c r="G24"/>
  <c r="G21"/>
  <c r="G17"/>
  <c r="G16"/>
  <c r="G15"/>
  <c r="G11"/>
  <c r="D10"/>
  <c r="D9" s="1"/>
  <c r="E10"/>
  <c r="E9" s="1"/>
  <c r="D14"/>
  <c r="F14" s="1"/>
  <c r="E14"/>
  <c r="D18"/>
  <c r="E18"/>
  <c r="D20"/>
  <c r="F20" s="1"/>
  <c r="E20"/>
  <c r="D23"/>
  <c r="E23"/>
  <c r="D28"/>
  <c r="H28" s="1"/>
  <c r="E28"/>
  <c r="D39"/>
  <c r="E39"/>
  <c r="D42"/>
  <c r="D41" s="1"/>
  <c r="E42"/>
  <c r="D44"/>
  <c r="F44" s="1"/>
  <c r="E44"/>
  <c r="D47"/>
  <c r="E47"/>
  <c r="D50"/>
  <c r="E50"/>
  <c r="D52"/>
  <c r="E52"/>
  <c r="D57"/>
  <c r="E57"/>
  <c r="D59"/>
  <c r="D56" s="1"/>
  <c r="E59"/>
  <c r="D63"/>
  <c r="E63"/>
  <c r="D65"/>
  <c r="D62" s="1"/>
  <c r="E65"/>
  <c r="D68"/>
  <c r="E68"/>
  <c r="D71"/>
  <c r="E71"/>
  <c r="D74"/>
  <c r="D73" s="1"/>
  <c r="E74"/>
  <c r="E73" s="1"/>
  <c r="D78"/>
  <c r="D77" s="1"/>
  <c r="E78"/>
  <c r="E77" s="1"/>
  <c r="D82"/>
  <c r="D81" s="1"/>
  <c r="E82"/>
  <c r="E81" s="1"/>
  <c r="D86"/>
  <c r="E86"/>
  <c r="E85" s="1"/>
  <c r="D96"/>
  <c r="F96" s="1"/>
  <c r="E96"/>
  <c r="E99"/>
  <c r="D100"/>
  <c r="E100"/>
  <c r="D105"/>
  <c r="D104" s="1"/>
  <c r="E105"/>
  <c r="E104" s="1"/>
  <c r="H104" s="1"/>
  <c r="D109"/>
  <c r="D108" s="1"/>
  <c r="E109"/>
  <c r="E108" s="1"/>
  <c r="D114"/>
  <c r="E114"/>
  <c r="D119"/>
  <c r="E119"/>
  <c r="F119" s="1"/>
  <c r="D124"/>
  <c r="E124"/>
  <c r="H124" s="1"/>
  <c r="D127"/>
  <c r="E127"/>
  <c r="D130"/>
  <c r="E130"/>
  <c r="H130" s="1"/>
  <c r="D134"/>
  <c r="D133" s="1"/>
  <c r="E134"/>
  <c r="E133" s="1"/>
  <c r="D140"/>
  <c r="D139" s="1"/>
  <c r="E140"/>
  <c r="E139" s="1"/>
  <c r="E138" s="1"/>
  <c r="D148"/>
  <c r="E148"/>
  <c r="H148" s="1"/>
  <c r="D151"/>
  <c r="E151"/>
  <c r="F151" s="1"/>
  <c r="D157"/>
  <c r="E157"/>
  <c r="D162"/>
  <c r="E162"/>
  <c r="H162" s="1"/>
  <c r="D166"/>
  <c r="E166"/>
  <c r="D171"/>
  <c r="E171"/>
  <c r="E170" s="1"/>
  <c r="D174"/>
  <c r="D175"/>
  <c r="E175"/>
  <c r="E174" s="1"/>
  <c r="D184"/>
  <c r="D183" s="1"/>
  <c r="H183" s="1"/>
  <c r="E184"/>
  <c r="E183" s="1"/>
  <c r="E182" s="1"/>
  <c r="D188"/>
  <c r="E188"/>
  <c r="H188" s="1"/>
  <c r="D190"/>
  <c r="D187" s="1"/>
  <c r="E190"/>
  <c r="H190" s="1"/>
  <c r="D194"/>
  <c r="D193" s="1"/>
  <c r="E194"/>
  <c r="H194" s="1"/>
  <c r="D200"/>
  <c r="H199" s="1"/>
  <c r="E200"/>
  <c r="E198" s="1"/>
  <c r="D210"/>
  <c r="D209" s="1"/>
  <c r="E210"/>
  <c r="E209" s="1"/>
  <c r="E208" s="1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02"/>
  <c r="F201"/>
  <c r="F197"/>
  <c r="F196"/>
  <c r="F195"/>
  <c r="F191"/>
  <c r="F190"/>
  <c r="F189"/>
  <c r="F188"/>
  <c r="F185"/>
  <c r="F177"/>
  <c r="F176"/>
  <c r="F173"/>
  <c r="F172"/>
  <c r="F168"/>
  <c r="F167"/>
  <c r="F165"/>
  <c r="F164"/>
  <c r="F163"/>
  <c r="F160"/>
  <c r="F159"/>
  <c r="F158"/>
  <c r="F156"/>
  <c r="F154"/>
  <c r="F153"/>
  <c r="F152"/>
  <c r="F149"/>
  <c r="F145"/>
  <c r="F144"/>
  <c r="F143"/>
  <c r="F142"/>
  <c r="F141"/>
  <c r="F137"/>
  <c r="F136"/>
  <c r="F135"/>
  <c r="F131"/>
  <c r="F129"/>
  <c r="F128"/>
  <c r="F126"/>
  <c r="F125"/>
  <c r="F123"/>
  <c r="F122"/>
  <c r="F121"/>
  <c r="F120"/>
  <c r="F118"/>
  <c r="F117"/>
  <c r="F116"/>
  <c r="F115"/>
  <c r="F112"/>
  <c r="F111"/>
  <c r="F110"/>
  <c r="F107"/>
  <c r="F106"/>
  <c r="F102"/>
  <c r="F101"/>
  <c r="F98"/>
  <c r="F97"/>
  <c r="F88"/>
  <c r="F92"/>
  <c r="F91"/>
  <c r="F90"/>
  <c r="F89"/>
  <c r="F87"/>
  <c r="F84"/>
  <c r="F83"/>
  <c r="F80"/>
  <c r="F79"/>
  <c r="F75"/>
  <c r="F74"/>
  <c r="F72"/>
  <c r="F71"/>
  <c r="F70"/>
  <c r="F69"/>
  <c r="F66"/>
  <c r="F64"/>
  <c r="F60"/>
  <c r="F58"/>
  <c r="F55"/>
  <c r="F54"/>
  <c r="F53"/>
  <c r="F51"/>
  <c r="F48"/>
  <c r="F46"/>
  <c r="F45"/>
  <c r="F43"/>
  <c r="F40"/>
  <c r="F38"/>
  <c r="F37"/>
  <c r="F31"/>
  <c r="F30"/>
  <c r="F29"/>
  <c r="F27"/>
  <c r="F26"/>
  <c r="F25"/>
  <c r="F24"/>
  <c r="F21"/>
  <c r="F19"/>
  <c r="F17"/>
  <c r="F16"/>
  <c r="F15"/>
  <c r="F11"/>
  <c r="F210" l="1"/>
  <c r="F184"/>
  <c r="E193"/>
  <c r="E192" s="1"/>
  <c r="F175"/>
  <c r="F171"/>
  <c r="D170"/>
  <c r="F162"/>
  <c r="E161"/>
  <c r="E155" s="1"/>
  <c r="F157"/>
  <c r="H151"/>
  <c r="E150"/>
  <c r="F148"/>
  <c r="E147"/>
  <c r="H139"/>
  <c r="F140"/>
  <c r="F134"/>
  <c r="F130"/>
  <c r="H127"/>
  <c r="F127"/>
  <c r="F124"/>
  <c r="H119"/>
  <c r="F114"/>
  <c r="H108"/>
  <c r="F105"/>
  <c r="F100"/>
  <c r="H100"/>
  <c r="F86"/>
  <c r="H85"/>
  <c r="D192"/>
  <c r="F174"/>
  <c r="H174"/>
  <c r="E132"/>
  <c r="H133"/>
  <c r="E169"/>
  <c r="F170"/>
  <c r="H170"/>
  <c r="D132"/>
  <c r="F133"/>
  <c r="D169"/>
  <c r="D67"/>
  <c r="D49"/>
  <c r="D13"/>
  <c r="H86"/>
  <c r="H105"/>
  <c r="H109"/>
  <c r="H157"/>
  <c r="H210"/>
  <c r="F18"/>
  <c r="F68"/>
  <c r="F109"/>
  <c r="F194"/>
  <c r="F200"/>
  <c r="E113"/>
  <c r="E103" s="1"/>
  <c r="H71"/>
  <c r="H65"/>
  <c r="F59"/>
  <c r="F47"/>
  <c r="H74"/>
  <c r="H114"/>
  <c r="H134"/>
  <c r="H166"/>
  <c r="D161"/>
  <c r="H161" s="1"/>
  <c r="D150"/>
  <c r="D147"/>
  <c r="D113"/>
  <c r="D103" s="1"/>
  <c r="D99"/>
  <c r="H171"/>
  <c r="H175"/>
  <c r="F10"/>
  <c r="F42"/>
  <c r="F166"/>
  <c r="E187"/>
  <c r="F187" s="1"/>
  <c r="F57"/>
  <c r="H44"/>
  <c r="H140"/>
  <c r="H184"/>
  <c r="H200"/>
  <c r="H209"/>
  <c r="H81"/>
  <c r="H82"/>
  <c r="F82"/>
  <c r="H77"/>
  <c r="F78"/>
  <c r="H78"/>
  <c r="H73"/>
  <c r="E67"/>
  <c r="H67"/>
  <c r="H68"/>
  <c r="F65"/>
  <c r="H63"/>
  <c r="E62"/>
  <c r="F63"/>
  <c r="H59"/>
  <c r="H57"/>
  <c r="E56"/>
  <c r="F52"/>
  <c r="E49"/>
  <c r="F49" s="1"/>
  <c r="H52"/>
  <c r="H50"/>
  <c r="F50"/>
  <c r="E41"/>
  <c r="H41" s="1"/>
  <c r="H47"/>
  <c r="H42"/>
  <c r="F39"/>
  <c r="H9"/>
  <c r="F28"/>
  <c r="H23"/>
  <c r="F23"/>
  <c r="E22"/>
  <c r="D22"/>
  <c r="E13"/>
  <c r="H14"/>
  <c r="H10"/>
  <c r="D208"/>
  <c r="H208" s="1"/>
  <c r="F209"/>
  <c r="D186"/>
  <c r="F183"/>
  <c r="D182"/>
  <c r="H182" s="1"/>
  <c r="F139"/>
  <c r="D138"/>
  <c r="H138" s="1"/>
  <c r="F108"/>
  <c r="F81"/>
  <c r="F73"/>
  <c r="E76"/>
  <c r="F67"/>
  <c r="F199"/>
  <c r="D198"/>
  <c r="H198" s="1"/>
  <c r="F161"/>
  <c r="F104"/>
  <c r="F85"/>
  <c r="F77"/>
  <c r="D76"/>
  <c r="D61"/>
  <c r="F9"/>
  <c r="C71"/>
  <c r="C134"/>
  <c r="G134" s="1"/>
  <c r="H76" l="1"/>
  <c r="H193"/>
  <c r="F193"/>
  <c r="H192"/>
  <c r="F192"/>
  <c r="F169"/>
  <c r="H155"/>
  <c r="E146"/>
  <c r="F150"/>
  <c r="F132"/>
  <c r="F113"/>
  <c r="E186"/>
  <c r="F186" s="1"/>
  <c r="H187"/>
  <c r="H169"/>
  <c r="D146"/>
  <c r="F146" s="1"/>
  <c r="H147"/>
  <c r="F147"/>
  <c r="H132"/>
  <c r="H113"/>
  <c r="H150"/>
  <c r="H103"/>
  <c r="H99"/>
  <c r="F99"/>
  <c r="E61"/>
  <c r="F61" s="1"/>
  <c r="H62"/>
  <c r="F62"/>
  <c r="F56"/>
  <c r="H56"/>
  <c r="H49"/>
  <c r="F41"/>
  <c r="H22"/>
  <c r="D12"/>
  <c r="F22"/>
  <c r="F13"/>
  <c r="E12"/>
  <c r="H13"/>
  <c r="F198"/>
  <c r="F182"/>
  <c r="F76"/>
  <c r="F103"/>
  <c r="F155"/>
  <c r="F138"/>
  <c r="F208"/>
  <c r="C210"/>
  <c r="G210" s="1"/>
  <c r="C200"/>
  <c r="C194"/>
  <c r="C190"/>
  <c r="G190" s="1"/>
  <c r="C188"/>
  <c r="G188" s="1"/>
  <c r="C184"/>
  <c r="C175"/>
  <c r="C171"/>
  <c r="C166"/>
  <c r="G166" s="1"/>
  <c r="C162"/>
  <c r="G162" s="1"/>
  <c r="C157"/>
  <c r="G157" s="1"/>
  <c r="C151"/>
  <c r="C148"/>
  <c r="C140"/>
  <c r="C130"/>
  <c r="G130" s="1"/>
  <c r="C127"/>
  <c r="G127" s="1"/>
  <c r="C124"/>
  <c r="G124" s="1"/>
  <c r="H146" l="1"/>
  <c r="D237"/>
  <c r="E237"/>
  <c r="C170"/>
  <c r="G170" s="1"/>
  <c r="G171"/>
  <c r="C174"/>
  <c r="G174" s="1"/>
  <c r="G175"/>
  <c r="C139"/>
  <c r="G140"/>
  <c r="G200"/>
  <c r="C150"/>
  <c r="G150" s="1"/>
  <c r="G151"/>
  <c r="C193"/>
  <c r="G194"/>
  <c r="C183"/>
  <c r="G184"/>
  <c r="C147"/>
  <c r="G147" s="1"/>
  <c r="G148"/>
  <c r="H186"/>
  <c r="H61"/>
  <c r="F12"/>
  <c r="H12"/>
  <c r="C146"/>
  <c r="G146" s="1"/>
  <c r="C187"/>
  <c r="C169"/>
  <c r="G169" s="1"/>
  <c r="C161"/>
  <c r="C119"/>
  <c r="G119" s="1"/>
  <c r="C114"/>
  <c r="G114" s="1"/>
  <c r="F237" l="1"/>
  <c r="C182"/>
  <c r="G182" s="1"/>
  <c r="G183"/>
  <c r="C138"/>
  <c r="G138" s="1"/>
  <c r="G139"/>
  <c r="C186"/>
  <c r="G186" s="1"/>
  <c r="G187"/>
  <c r="C155"/>
  <c r="G155" s="1"/>
  <c r="G161"/>
  <c r="C192"/>
  <c r="G192" s="1"/>
  <c r="G193"/>
  <c r="C198"/>
  <c r="G199"/>
  <c r="H237"/>
  <c r="C113"/>
  <c r="G113" s="1"/>
  <c r="C109"/>
  <c r="C105"/>
  <c r="C100"/>
  <c r="C96"/>
  <c r="C86"/>
  <c r="G86" s="1"/>
  <c r="C82"/>
  <c r="C78"/>
  <c r="C74"/>
  <c r="C68"/>
  <c r="C65"/>
  <c r="G65" s="1"/>
  <c r="C63"/>
  <c r="G63" s="1"/>
  <c r="C59"/>
  <c r="G59" s="1"/>
  <c r="C57"/>
  <c r="G57" s="1"/>
  <c r="C52"/>
  <c r="G52" s="1"/>
  <c r="C50"/>
  <c r="G50" s="1"/>
  <c r="C47"/>
  <c r="G47" s="1"/>
  <c r="C44"/>
  <c r="G44" s="1"/>
  <c r="C42"/>
  <c r="G42" s="1"/>
  <c r="C39"/>
  <c r="C28"/>
  <c r="G28" s="1"/>
  <c r="C23"/>
  <c r="G23" s="1"/>
  <c r="C20"/>
  <c r="G20" s="1"/>
  <c r="C18"/>
  <c r="C14"/>
  <c r="G14" s="1"/>
  <c r="C10"/>
  <c r="C209"/>
  <c r="G198" l="1"/>
  <c r="C108"/>
  <c r="G108" s="1"/>
  <c r="G109"/>
  <c r="C81"/>
  <c r="G81" s="1"/>
  <c r="G82"/>
  <c r="C73"/>
  <c r="G73" s="1"/>
  <c r="G74"/>
  <c r="C208"/>
  <c r="G208" s="1"/>
  <c r="G209"/>
  <c r="C104"/>
  <c r="G104" s="1"/>
  <c r="G105"/>
  <c r="C9"/>
  <c r="G9" s="1"/>
  <c r="G10"/>
  <c r="C77"/>
  <c r="G77" s="1"/>
  <c r="G78"/>
  <c r="C99"/>
  <c r="G99" s="1"/>
  <c r="G100"/>
  <c r="C67"/>
  <c r="G67" s="1"/>
  <c r="G68"/>
  <c r="C49"/>
  <c r="G49" s="1"/>
  <c r="C62"/>
  <c r="C103"/>
  <c r="G103" s="1"/>
  <c r="C13"/>
  <c r="G13" s="1"/>
  <c r="C56"/>
  <c r="G56" s="1"/>
  <c r="C22"/>
  <c r="G22" s="1"/>
  <c r="C41"/>
  <c r="G41" s="1"/>
  <c r="C61" l="1"/>
  <c r="G61" s="1"/>
  <c r="G62"/>
  <c r="C76"/>
  <c r="G76" s="1"/>
  <c r="G85"/>
  <c r="C12"/>
  <c r="G12" l="1"/>
  <c r="C237"/>
  <c r="C133"/>
  <c r="C132" l="1"/>
  <c r="G133"/>
  <c r="G237" l="1"/>
  <c r="G132"/>
</calcChain>
</file>

<file path=xl/sharedStrings.xml><?xml version="1.0" encoding="utf-8"?>
<sst xmlns="http://schemas.openxmlformats.org/spreadsheetml/2006/main" count="516" uniqueCount="439">
  <si>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</si>
  <si>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</si>
  <si>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</si>
  <si>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</si>
  <si>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</si>
  <si>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</si>
  <si>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</si>
  <si>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</si>
  <si>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</si>
  <si>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</si>
  <si>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</si>
  <si>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</si>
  <si>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</si>
  <si>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</si>
  <si>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</si>
  <si>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</si>
  <si>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</si>
  <si>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</si>
  <si>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</si>
  <si>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</si>
  <si>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</si>
  <si>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</si>
  <si>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</si>
  <si>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</si>
  <si>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</si>
  <si>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Наименование</t>
  </si>
  <si>
    <t>Целевая статья</t>
  </si>
  <si>
    <t>Процентные платежи по муниципальному долгу</t>
  </si>
  <si>
    <t>Всего расходов</t>
  </si>
  <si>
    <t>Расходы, связанные с исполнением решений, принятых судебными органами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</si>
  <si>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</si>
  <si>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</si>
  <si>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</si>
  <si>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</si>
  <si>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</si>
  <si>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</si>
  <si>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</si>
  <si>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Проведение мероприятий для детей и молодежи</t>
  </si>
  <si>
    <t>Пенсии за выслугу лет муниципальным служащим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</si>
  <si>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</si>
  <si>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</si>
  <si>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</si>
  <si>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</si>
  <si>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</si>
  <si>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</si>
  <si>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</si>
  <si>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</si>
  <si>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</si>
  <si>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</si>
  <si>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</si>
  <si>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</si>
  <si>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</si>
  <si>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</si>
  <si>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</si>
  <si>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</si>
  <si>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</si>
  <si>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</si>
  <si>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</si>
  <si>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99 9 99 93040</t>
  </si>
  <si>
    <t>12 0 00 00000</t>
  </si>
  <si>
    <t>12 1 00 00000</t>
  </si>
  <si>
    <t>12 2 00 00000</t>
  </si>
  <si>
    <t>12 2 03 20190</t>
  </si>
  <si>
    <t>12 2 03 20200</t>
  </si>
  <si>
    <t>13 0 00 00000</t>
  </si>
  <si>
    <t>13 1 00 00000</t>
  </si>
  <si>
    <t>17 0 00 00000</t>
  </si>
  <si>
    <t>06 0 00 00000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</si>
  <si>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</si>
  <si>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05 3 00 00000</t>
  </si>
  <si>
    <t>02 6 00 00000</t>
  </si>
  <si>
    <t>06 6 00 00000</t>
  </si>
  <si>
    <t>99 9 99 59300</t>
  </si>
  <si>
    <t>12 2 03 00000</t>
  </si>
  <si>
    <t>06 6 01 S2320</t>
  </si>
  <si>
    <t>06 3 01 L4970</t>
  </si>
  <si>
    <t xml:space="preserve">Софинансирование из местного бюджета мероприятий по обеспечению развития и укреплению материально-технической базы домов культуры в населенных пунктах с числом жителей до 50 тысяч человек </t>
  </si>
  <si>
    <t xml:space="preserve">05 3 01 L4670 </t>
  </si>
  <si>
    <t>Субсидии организациям на возмещение расходов в области ЖКХ</t>
  </si>
  <si>
    <t>06 6 02 60030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</si>
  <si>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</si>
  <si>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</si>
  <si>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</si>
  <si>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</si>
  <si>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</si>
  <si>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</si>
  <si>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</si>
  <si>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</si>
  <si>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</si>
  <si>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</si>
  <si>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</si>
  <si>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12 2 R1 53932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</si>
  <si>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</si>
  <si>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</si>
  <si>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</si>
  <si>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</si>
  <si>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</si>
  <si>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</si>
  <si>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</si>
  <si>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</si>
  <si>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</si>
  <si>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</si>
  <si>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</si>
  <si>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</si>
  <si>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</si>
  <si>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</si>
  <si>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</si>
  <si>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</si>
  <si>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</si>
  <si>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</si>
  <si>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</si>
  <si>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</si>
  <si>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</si>
  <si>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</si>
  <si>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</si>
  <si>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</si>
  <si>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</si>
  <si>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13 1 01 00000</t>
  </si>
  <si>
    <t>02 2 01 53030</t>
  </si>
  <si>
    <t>13 1 01 S2280</t>
  </si>
  <si>
    <t>20 0 00 00000</t>
  </si>
  <si>
    <t>99 9 99 93180</t>
  </si>
  <si>
    <t>06 5 01 R0820</t>
  </si>
  <si>
    <t>02 6 Е1 93140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</si>
  <si>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</si>
  <si>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</si>
  <si>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>(руб.)</t>
  </si>
  <si>
    <t>Реализация мероприятий по модернизации школьных систем образования</t>
  </si>
  <si>
    <t>Софинансирование из местного бюджета на реализацию мероприятий по модернизации школьных систем образования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</si>
  <si>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</si>
  <si>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</si>
  <si>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</si>
  <si>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</si>
  <si>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бюджетам муниципальных образований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</si>
  <si>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06 6 01 S2100</t>
  </si>
  <si>
    <t>Софинансирование из местного бюджета 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</si>
  <si>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</si>
  <si>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</si>
  <si>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</si>
  <si>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</si>
  <si>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</si>
  <si>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</si>
  <si>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Софинансирование из местного бюджета на мероприятия по озданию и развитию системы газоснабжения муниципальных образований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</si>
  <si>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</si>
  <si>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</si>
  <si>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</si>
  <si>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</si>
  <si>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</si>
  <si>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</si>
  <si>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</si>
  <si>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</si>
  <si>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</si>
  <si>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</si>
  <si>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</si>
  <si>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</si>
  <si>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</si>
  <si>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</si>
  <si>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</si>
  <si>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</si>
  <si>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</si>
  <si>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Субвенции                                                                                                       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</si>
  <si>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</si>
  <si>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Софинансирование с местного бюджета на финансовое обеспечение дорожной деятельности в рамках реализации национального проекта "Безопасные качественные дороги" (на автомобильных дорогах местного значения на территории Приморского края)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</si>
  <si>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</si>
  <si>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</si>
  <si>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</si>
  <si>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</si>
  <si>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</si>
  <si>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</si>
  <si>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</si>
  <si>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</si>
  <si>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05 3 A2 55194</t>
  </si>
  <si>
    <t>Софинансирование из местного бюджета мероприятий 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</si>
  <si>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Софинансирование из местного бюджета мероприятий на на государственную поддержку муниципальных учреждений культуры </t>
  </si>
  <si>
    <t>05 3 A2 55195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</si>
  <si>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</si>
  <si>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</si>
  <si>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</si>
  <si>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</si>
  <si>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12 1 01 60010</t>
  </si>
  <si>
    <t>Субсидии юридическим лицам на возмещение недополученных доходов, возникающих в связи с регулированием органами исполнительной власти Приморского края тарифов на перевозки поссажиров и багажа автомобильным транспортом</t>
  </si>
  <si>
    <t>12 1 01 00000</t>
  </si>
  <si>
    <t>Перевоз невостребованных трупов в морг и к месту захоронения</t>
  </si>
  <si>
    <t>99 9 99 20430</t>
  </si>
  <si>
    <t>99 9 99 20440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</si>
  <si>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</si>
  <si>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</si>
  <si>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</si>
  <si>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</si>
  <si>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</si>
  <si>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</si>
  <si>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</si>
  <si>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</si>
  <si>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</si>
  <si>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</si>
  <si>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</si>
  <si>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</si>
  <si>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</si>
  <si>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</si>
  <si>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02 2 03 L7500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</si>
  <si>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</si>
  <si>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</si>
  <si>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</si>
  <si>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</si>
  <si>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</si>
  <si>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</si>
  <si>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</si>
  <si>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</si>
  <si>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</si>
  <si>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</si>
  <si>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</si>
  <si>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</si>
  <si>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</si>
  <si>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</si>
  <si>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</si>
  <si>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</si>
  <si>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</si>
  <si>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</si>
  <si>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</si>
  <si>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</si>
  <si>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</si>
  <si>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>05 3 А2 00000</t>
  </si>
  <si>
    <t>Региональный проект "Творческие люди"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</si>
  <si>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</si>
  <si>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</si>
  <si>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</si>
  <si>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</si>
  <si>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</si>
  <si>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</si>
  <si>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</si>
  <si>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</si>
  <si>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</si>
  <si>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Резервный фонд администрации Шкотовского муниципального окргуа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</si>
  <si>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</si>
  <si>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</si>
  <si>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</si>
  <si>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</si>
  <si>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</si>
  <si>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</si>
  <si>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</si>
  <si>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</si>
  <si>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</si>
  <si>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</si>
  <si>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</si>
  <si>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</si>
  <si>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</si>
  <si>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</si>
  <si>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</si>
  <si>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</si>
  <si>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</si>
  <si>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</si>
  <si>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</si>
  <si>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</si>
  <si>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</si>
  <si>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</si>
  <si>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</si>
  <si>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</si>
  <si>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</si>
  <si>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</si>
  <si>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</si>
  <si>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</si>
  <si>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</si>
  <si>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</si>
  <si>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</si>
  <si>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</si>
  <si>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09 1 01 92190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</si>
  <si>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</si>
  <si>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</si>
  <si>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</si>
  <si>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</si>
  <si>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</si>
  <si>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</si>
  <si>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</si>
  <si>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</si>
  <si>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</si>
  <si>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</si>
  <si>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</si>
  <si>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99 9 99 10080</t>
  </si>
  <si>
    <t>Организация выполнения и осуществления мер пожарной безопасности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</si>
  <si>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</si>
  <si>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</si>
  <si>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</si>
  <si>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</si>
  <si>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</si>
  <si>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</si>
  <si>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</si>
  <si>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</si>
  <si>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</si>
  <si>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</si>
  <si>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</si>
  <si>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</si>
  <si>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</si>
  <si>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</si>
  <si>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</si>
  <si>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</si>
  <si>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</si>
  <si>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</si>
  <si>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</si>
  <si>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02 3 03 20050</t>
  </si>
  <si>
    <t>02 3 03 00000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</si>
  <si>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</si>
  <si>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</si>
  <si>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</si>
  <si>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</si>
  <si>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</si>
  <si>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Субсидии на возмещение затрат на оплату жилищных услуг и услуг отопления жилых помещений семей военослужащих в зоне СВО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</si>
  <si>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</si>
  <si>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</si>
  <si>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</si>
  <si>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</si>
  <si>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</si>
  <si>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</si>
  <si>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</si>
  <si>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</si>
  <si>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</si>
  <si>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</si>
  <si>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</si>
  <si>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Субсидии на возмещение затрат на оплату услуг по обеспечению твердым топливом семей военослужащих в зоне СВО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</si>
  <si>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</si>
  <si>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</si>
  <si>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Меропрятия по обустройству и содержанию контейнерных площадок временного размещения ТКО</t>
  </si>
  <si>
    <t>06 6 04 20420</t>
  </si>
  <si>
    <t>Содержание и обслуживание казны Шкотовского муниципального округа</t>
  </si>
  <si>
    <t>99 9 99 20260</t>
  </si>
  <si>
    <t>20 1 00 00000</t>
  </si>
  <si>
    <t>20 1 02 00000</t>
  </si>
  <si>
    <t>20 1 02 S2610</t>
  </si>
  <si>
    <t>Муниципальная программа "Энергоэффективность, развитие газоснабжения и энергетики в Шкотовском муниципальном округе на 2020-2027 годы"</t>
  </si>
  <si>
    <t>Подпрограмма "Создание и развитие системы газоснабжения Шкотовского муниципального округа на 2020-2027 годы"</t>
  </si>
  <si>
    <t>Подпрограмма "Развитие сферы ритуальных услуг на территории Шкотовского муниципального округа"</t>
  </si>
  <si>
    <t>Основное мероприятие "Развитие сферы ритуальных услуг на территории Шкотовского муниципального округа"</t>
  </si>
  <si>
    <t>13 2 00 00000</t>
  </si>
  <si>
    <t>13 2 01 00000</t>
  </si>
  <si>
    <t>Софинансирование из местного бюджета на проектирование, строительство, капитальный ремонт и ремонт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гражданам, имеющим двух детей, а также молодым семьям</t>
  </si>
  <si>
    <t>12 2 03 S2380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</si>
  <si>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</si>
  <si>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</si>
  <si>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</si>
  <si>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</si>
  <si>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</si>
  <si>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</si>
  <si>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</si>
  <si>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</si>
  <si>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13 2 01 S2170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</si>
  <si>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</si>
  <si>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</si>
  <si>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"Газоснабжение и газификация Шкотовского муниципального округа"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</si>
  <si>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</si>
  <si>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</si>
  <si>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</si>
  <si>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Председатель Думы Шкотовского округа</t>
  </si>
  <si>
    <t>Депутаты Думы Шкотовского округа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</si>
  <si>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</si>
  <si>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</si>
  <si>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</si>
  <si>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</si>
  <si>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03 3 01 00000</t>
  </si>
  <si>
    <t>03 3 01 20080</t>
  </si>
  <si>
    <t xml:space="preserve">Обеспечение беспрепятственного доступа инвалидов к объектам социальной инфраструктуры и информации </t>
  </si>
  <si>
    <t>Подпрограмма "Организация досуга и обеспечение населения Шкотовского муниципального округа услугами организации культуры" (клубная система)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</si>
  <si>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</si>
  <si>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05 4 01 00000</t>
  </si>
  <si>
    <t>07 1 01 00000</t>
  </si>
  <si>
    <t>Основное мероприятие "Развитие материально-технической базы для защиты населения и территории от чрезвычайных ситуаций"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</si>
  <si>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</si>
  <si>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18 1 03 00000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</si>
  <si>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</si>
  <si>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</si>
  <si>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99 9 99 10040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</si>
  <si>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</si>
  <si>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 xml:space="preserve">Подпрограмма "Патриотическое воспитание жителей Шкотовского муниципального округа Приморского края" 
</t>
  </si>
  <si>
    <t>Муниципальная программа "Формирование современной городской среды Шкотовского муниципального округа" на 2024-2027 годы</t>
  </si>
  <si>
    <t>Основное мероприятие " Мероприятия по благоустройству территорий, детских и спортивных площадок" Шкотовского муниципального округа"</t>
  </si>
  <si>
    <t>Муниципальная программа "Развитие образования Шкотовского муниципального округа" на 2024 – 2027 годы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</si>
  <si>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</si>
  <si>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Подпрограмма "Реализация образовательных программ общего образования"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</si>
  <si>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</si>
  <si>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>Основное мероприятие "Реализация мероприятий, направленных на привлечение детей и молодежи к участию в районных и краевых массовых  мероприятиях и повышение качества жизни детей"</t>
  </si>
  <si>
    <t>Реализация национального проекта "Образование</t>
  </si>
  <si>
    <t>"Формирование современной городской среды Шкотовского муниципального округа" на 2024-2027 годы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</si>
  <si>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</si>
  <si>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99 9 99 10100</t>
  </si>
  <si>
    <t>02 5 02 80010</t>
  </si>
  <si>
    <t>07 1 01 20360</t>
  </si>
  <si>
    <t>Предоставление мер социальной поддержки педагогическим работникам муниципальных бюджетных учреждений Шкотовского муниципального округа</t>
  </si>
  <si>
    <t>17 2 03 20370</t>
  </si>
  <si>
    <t>99 9 99 93010</t>
  </si>
  <si>
    <t>99 9 99 93030</t>
  </si>
  <si>
    <t>07 1 01 20380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</si>
  <si>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</si>
  <si>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Муниципальная программа 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</si>
  <si>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Субсидии бюджетам муниципальных образований на мероприятия по созданию и развитию системы газоснабжения муниципальных образований</t>
  </si>
  <si>
    <t>Субсидии из краевого бюджета бюджетам муниципальных образований Приморского края на реализацию федеральной целевой программы "Увековечение памяти погибших при защите Отечества на 2019 - 2024 годы"</t>
  </si>
  <si>
    <t>Компенсационные выплаты на возмещение затрат многодетных семей на обеспечение земельных участков инженерной инфраструктурой ВКХ</t>
  </si>
  <si>
    <t>Содержание общественных кладбищ Шкотовского муниципального округа</t>
  </si>
  <si>
    <t>Субвенции на реализацию государственных полномочий в сфере транспортного обслуживания по муниципальным маршрутам в границах муниципальных образований</t>
  </si>
  <si>
    <t>03 3 02 00000</t>
  </si>
  <si>
    <t>03 3 02 20020</t>
  </si>
  <si>
    <t>Организация культурных и спортивных мероприятий, с участием людей с ограниченными возможностями"</t>
  </si>
  <si>
    <t>Основное мероприятие "Организация культурных и спортивных мероприятий, с участием людей с ограниченными возможностями"</t>
  </si>
  <si>
    <t>Отклонения от плана (+,-)</t>
  </si>
  <si>
    <t>% исполнения от первоначального плана</t>
  </si>
  <si>
    <t>% исполнения от плана с учетом внесенных изменений</t>
  </si>
  <si>
    <t>6=4-5</t>
  </si>
  <si>
    <t>7=5/3*100</t>
  </si>
  <si>
    <t>8=5/4*100</t>
  </si>
  <si>
    <t>Первоначальный бюджет на 2043 год</t>
  </si>
  <si>
    <t>Назначено с учетом внесенных изменений на  01 апреля 2024 года</t>
  </si>
  <si>
    <t>Исполнено на 01 апреля 2024 года</t>
  </si>
  <si>
    <t>Реализация проектов инициативного бюджетирования по направлению "Молодежный бюджет" ("Здравствуй, школа!" МБОУ "СОШ № 15. пос. Штыково")</t>
  </si>
  <si>
    <t>02 2 03 S2751</t>
  </si>
  <si>
    <t>Софинансирование из местного бюджета на реализацию проектов инициативного бюджетирования по направлению "Молодежный бюджет" ("Здравствуй, школа!" МБОУ "СОШ № 15. пос. Штыково")</t>
  </si>
  <si>
    <t>Реализация проектов инициативного бюджетирования по направлению "Молодежный бюджет" ("Благоустройство Школьного двора МБОУ "СОШ № 25 с. Романовка")</t>
  </si>
  <si>
    <t>02 2 03 S2752</t>
  </si>
  <si>
    <t>Софинансирование из местного бюджета на реализацию проектов инициативного бюджетирования по направлению "Молодежный бюджет" ("Благоустройство Школьного двора МБОУ "СОШ № 25 с. Романовка")</t>
  </si>
  <si>
    <t>Региональный проект "Культурная среда"</t>
  </si>
  <si>
    <t>05 3 А1 00000</t>
  </si>
  <si>
    <t>Субсидии из краевого бюджета на развитие сети учреждений культурно-досугового типа</t>
  </si>
  <si>
    <t>05 3 A1 55130</t>
  </si>
  <si>
    <t>Софинансирование из местного бюджета на развитие сети учреждений культурно-досугового типа</t>
  </si>
  <si>
    <t>06 5 01 93210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</si>
  <si>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</si>
  <si>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</si>
  <si>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</si>
  <si>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Субсидии бюджетам на подготовку проектов межевания земельных участков и на проведение кадастровых работ</t>
  </si>
  <si>
    <t>14 0 00 00000</t>
  </si>
  <si>
    <t>14 1 00 00000</t>
  </si>
  <si>
    <t>14 1 01 00000</t>
  </si>
  <si>
    <t>14 1 01 L5990</t>
  </si>
  <si>
    <t>Основное мероприятие "Реализация проектов инициативного бюджетирования по направлению "Твой проект""</t>
  </si>
  <si>
    <t>Реализация проектов инициативного бюджетирования по направлению "Твой проект" ("Благоустройство территории Центропарка" с. Центральное)</t>
  </si>
  <si>
    <t>Софинансирование из местного бюджета на реализацию проектов инициативного бюджетирования по направлению "Твой проект" ("Благоустройство территории Центропарка" с. Центральное)</t>
  </si>
  <si>
    <t>20 1 05 00000</t>
  </si>
  <si>
    <t>20 1 05 S2361</t>
  </si>
  <si>
    <t>Реализация проектов инициативного бюджетирования по направлению "Твой проект" (Школьный двор - мир моего детства МБОУ "СОШ № 26 пос. Новонежино")</t>
  </si>
  <si>
    <t>20 1 05 S2362</t>
  </si>
  <si>
    <t>Софинансирование из местного бюджета на реализацию проектов инициативного бюджетирования по направлению "Твой проект" (Школьный двор - мир моего детства МБОУ "СОШ № 26 пос. Новонежино")</t>
  </si>
  <si>
    <t>-</t>
  </si>
  <si>
    <t xml:space="preserve">Отчет об исполнении расходной части бюджета Шкотовского муниципального округа на 01 апреля 2024 год по муниципальным программам и непрограммным направлениям деятельности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</si>
</sst>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00"/>
  </numFmts>
  <fonts count="1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9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0" fontId="4" fillId="2" borderId="0" xfId="0" applyFont="1" applyFill="1"/>
    <xf numFmtId="4" fontId="2" fillId="2" borderId="2" xfId="0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0" fontId="3" fillId="2" borderId="0" xfId="0" applyFont="1" applyFill="1"/>
    <xf numFmtId="4" fontId="6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1" fillId="2" borderId="0" xfId="0" applyFont="1" applyFill="1"/>
    <xf numFmtId="2" fontId="11" fillId="2" borderId="0" xfId="0" applyNumberFormat="1" applyFont="1" applyFill="1" applyAlignment="1">
      <alignment vertical="top"/>
    </xf>
    <xf numFmtId="2" fontId="3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0" fontId="10" fillId="2" borderId="0" xfId="0" applyFont="1" applyFill="1"/>
    <xf numFmtId="0" fontId="0" fillId="2" borderId="0" xfId="0" applyFill="1"/>
    <xf numFmtId="2" fontId="9" fillId="2" borderId="0" xfId="0" applyNumberFormat="1" applyFont="1" applyFill="1" applyAlignment="1">
      <alignment vertical="top"/>
    </xf>
    <xf numFmtId="0" fontId="5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0" fillId="0" borderId="0" xfId="0" applyFont="1"/>
    <xf numFmtId="0" fontId="0" fillId="0" borderId="0" xfId="0" applyFont="1" applyFill="1"/>
    <xf numFmtId="2" fontId="0" fillId="0" borderId="0" xfId="0" applyNumberFormat="1" applyFont="1" applyFill="1" applyAlignment="1">
      <alignment vertical="top"/>
    </xf>
    <xf numFmtId="4" fontId="0" fillId="0" borderId="0" xfId="0" applyNumberFormat="1" applyFont="1" applyFill="1"/>
    <xf numFmtId="0" fontId="0" fillId="0" borderId="0" xfId="0" applyFont="1" applyFill="1" applyAlignment="1">
      <alignment horizontal="right"/>
    </xf>
    <xf numFmtId="4" fontId="0" fillId="0" borderId="0" xfId="0" applyNumberFormat="1" applyFont="1" applyFill="1" applyAlignment="1">
      <alignment horizontal="right"/>
    </xf>
    <xf numFmtId="4" fontId="2" fillId="0" borderId="0" xfId="0" applyNumberFormat="1" applyFont="1" applyFill="1"/>
    <xf numFmtId="0" fontId="2" fillId="0" borderId="0" xfId="0" applyFont="1" applyFill="1"/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14" fillId="0" borderId="0" xfId="0" applyFont="1" applyFill="1" applyAlignment="1">
      <alignment horizontal="right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165" fontId="12" fillId="0" borderId="9" xfId="0" applyNumberFormat="1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4" fontId="12" fillId="0" borderId="9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4" fontId="4" fillId="0" borderId="0" xfId="0" applyNumberFormat="1" applyFont="1" applyFill="1"/>
    <xf numFmtId="49" fontId="7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wrapText="1"/>
    </xf>
    <xf numFmtId="4" fontId="6" fillId="0" borderId="7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11" fontId="7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shrinkToFit="1"/>
    </xf>
    <xf numFmtId="0" fontId="2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wrapText="1"/>
    </xf>
    <xf numFmtId="0" fontId="7" fillId="0" borderId="0" xfId="0" applyNumberFormat="1" applyFont="1" applyFill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2" fontId="12" fillId="0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right"/>
    </xf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2"/>
  <sheetViews>
    <sheetView showGridLines="0" tabSelected="1" view="pageBreakPreview" zoomScaleNormal="99" zoomScaleSheetLayoutView="100" workbookViewId="0">
      <selection activeCell="G6" sqref="G6"/>
    </sheetView>
  </sheetViews>
  <sheetFormatPr defaultColWidth="8.85546875" defaultRowHeight="12.75" outlineLevelRow="5"/>
  <cols>
    <col min="1" max="1" width="62.42578125" style="1" customWidth="1"/>
    <col min="2" max="2" width="15.85546875" style="1" customWidth="1"/>
    <col min="3" max="3" width="20.5703125" style="1" customWidth="1"/>
    <col min="4" max="4" width="19.42578125" style="26" customWidth="1"/>
    <col min="5" max="5" width="19.28515625" style="1" customWidth="1"/>
    <col min="6" max="6" width="16.42578125" style="1" customWidth="1"/>
    <col min="7" max="7" width="20.7109375" style="1" customWidth="1"/>
    <col min="8" max="8" width="16.7109375" style="1" bestFit="1" customWidth="1"/>
    <col min="9" max="9" width="8.85546875" style="1"/>
    <col min="10" max="10" width="14.7109375" style="1" customWidth="1"/>
    <col min="11" max="16384" width="8.85546875" style="1"/>
  </cols>
  <sheetData>
    <row r="1" spans="1:12" ht="15.75">
      <c r="F1" s="108"/>
      <c r="G1" s="108"/>
      <c r="H1" s="108"/>
    </row>
    <row r="2" spans="1:12" ht="15.75">
      <c r="F2" s="108"/>
      <c r="G2" s="108"/>
      <c r="H2" s="108"/>
    </row>
    <row r="3" spans="1:12" s="30" customFormat="1" ht="16.149999999999999" customHeight="1">
      <c r="A3" s="27"/>
      <c r="B3" s="28"/>
      <c r="C3" s="28"/>
      <c r="D3" s="29"/>
      <c r="F3" s="108"/>
      <c r="G3" s="108"/>
      <c r="H3" s="108"/>
    </row>
    <row r="4" spans="1:12" s="31" customFormat="1" ht="28.15" customHeight="1">
      <c r="C4" s="32"/>
      <c r="F4" s="108"/>
      <c r="G4" s="108"/>
      <c r="H4" s="108"/>
      <c r="J4" s="33"/>
      <c r="K4" s="33"/>
      <c r="L4" s="33"/>
    </row>
    <row r="5" spans="1:12" s="37" customFormat="1" ht="36.6" customHeight="1">
      <c r="A5" s="107" t="s">
        <v>438</v>
      </c>
      <c r="B5" s="107"/>
      <c r="C5" s="107"/>
      <c r="D5" s="107"/>
      <c r="E5" s="107"/>
      <c r="F5" s="107"/>
      <c r="G5" s="107"/>
      <c r="H5" s="107"/>
      <c r="I5" s="34"/>
      <c r="J5" s="35"/>
      <c r="K5" s="35"/>
      <c r="L5" s="36"/>
    </row>
    <row r="6" spans="1:12" s="37" customFormat="1" ht="57" customHeight="1" thickBot="1">
      <c r="A6" s="38"/>
      <c r="B6" s="38"/>
      <c r="C6" s="39"/>
      <c r="D6" s="40"/>
      <c r="E6" s="40"/>
      <c r="F6" s="40"/>
      <c r="G6" s="39"/>
      <c r="H6" s="41" t="s">
        <v>126</v>
      </c>
      <c r="J6" s="36"/>
      <c r="K6" s="36"/>
      <c r="L6" s="36"/>
    </row>
    <row r="7" spans="1:12" s="37" customFormat="1" ht="99">
      <c r="A7" s="42" t="s">
        <v>25</v>
      </c>
      <c r="B7" s="43" t="s">
        <v>26</v>
      </c>
      <c r="C7" s="44" t="s">
        <v>406</v>
      </c>
      <c r="D7" s="45" t="s">
        <v>407</v>
      </c>
      <c r="E7" s="43" t="s">
        <v>408</v>
      </c>
      <c r="F7" s="43" t="s">
        <v>400</v>
      </c>
      <c r="G7" s="46" t="s">
        <v>401</v>
      </c>
      <c r="H7" s="47" t="s">
        <v>402</v>
      </c>
      <c r="J7" s="36"/>
      <c r="K7" s="36"/>
      <c r="L7" s="36"/>
    </row>
    <row r="8" spans="1:12" s="37" customFormat="1" ht="43.9" customHeight="1">
      <c r="A8" s="48">
        <v>1</v>
      </c>
      <c r="B8" s="49">
        <v>2</v>
      </c>
      <c r="C8" s="50">
        <v>3</v>
      </c>
      <c r="D8" s="51">
        <v>4</v>
      </c>
      <c r="E8" s="50">
        <v>5</v>
      </c>
      <c r="F8" s="49" t="s">
        <v>403</v>
      </c>
      <c r="G8" s="50" t="s">
        <v>404</v>
      </c>
      <c r="H8" s="49" t="s">
        <v>405</v>
      </c>
      <c r="J8" s="36"/>
      <c r="K8" s="36"/>
      <c r="L8" s="36"/>
    </row>
    <row r="9" spans="1:12" s="55" customFormat="1" ht="47.25">
      <c r="A9" s="63" t="s">
        <v>246</v>
      </c>
      <c r="B9" s="63" t="s">
        <v>2</v>
      </c>
      <c r="C9" s="54">
        <f>C10</f>
        <v>300000</v>
      </c>
      <c r="D9" s="54">
        <f t="shared" ref="D9:E10" si="0">D10</f>
        <v>300000</v>
      </c>
      <c r="E9" s="54">
        <f t="shared" si="0"/>
        <v>0</v>
      </c>
      <c r="F9" s="54">
        <f>$D9-$E9</f>
        <v>300000</v>
      </c>
      <c r="G9" s="54">
        <f>$E9/$C9*100</f>
        <v>0</v>
      </c>
      <c r="H9" s="54">
        <f>$E9/$D9*100</f>
        <v>0</v>
      </c>
      <c r="J9" s="56"/>
    </row>
    <row r="10" spans="1:12" s="55" customFormat="1" ht="31.5">
      <c r="A10" s="64" t="s">
        <v>247</v>
      </c>
      <c r="B10" s="63" t="s">
        <v>3</v>
      </c>
      <c r="C10" s="54">
        <f>C11</f>
        <v>300000</v>
      </c>
      <c r="D10" s="54">
        <f t="shared" si="0"/>
        <v>300000</v>
      </c>
      <c r="E10" s="54">
        <f t="shared" si="0"/>
        <v>0</v>
      </c>
      <c r="F10" s="54">
        <f t="shared" ref="F10:F77" si="1">$D10-$E10</f>
        <v>300000</v>
      </c>
      <c r="G10" s="54">
        <f t="shared" ref="G10:G77" si="2">$E10/$C10*100</f>
        <v>0</v>
      </c>
      <c r="H10" s="54">
        <f t="shared" ref="H10:H77" si="3">$E10/$D10*100</f>
        <v>0</v>
      </c>
      <c r="J10" s="56"/>
    </row>
    <row r="11" spans="1:12" s="62" customFormat="1" ht="31.5">
      <c r="A11" s="65" t="s">
        <v>248</v>
      </c>
      <c r="B11" s="66" t="s">
        <v>4</v>
      </c>
      <c r="C11" s="61">
        <v>300000</v>
      </c>
      <c r="D11" s="61">
        <v>300000</v>
      </c>
      <c r="E11" s="61">
        <v>0</v>
      </c>
      <c r="F11" s="61">
        <f t="shared" si="1"/>
        <v>300000</v>
      </c>
      <c r="G11" s="61">
        <f t="shared" si="2"/>
        <v>0</v>
      </c>
      <c r="H11" s="61">
        <f t="shared" si="3"/>
        <v>0</v>
      </c>
      <c r="J11" s="56"/>
    </row>
    <row r="12" spans="1:12" s="55" customFormat="1" ht="47.25">
      <c r="A12" s="67" t="s">
        <v>373</v>
      </c>
      <c r="B12" s="52" t="s">
        <v>0</v>
      </c>
      <c r="C12" s="54">
        <f>C13+C22+C41+C49+C56</f>
        <v>716572510.22000003</v>
      </c>
      <c r="D12" s="54">
        <f t="shared" ref="D12:E12" si="4">D13+D22+D41+D49+D56</f>
        <v>676629368.10000002</v>
      </c>
      <c r="E12" s="54">
        <f t="shared" si="4"/>
        <v>192880259.52000001</v>
      </c>
      <c r="F12" s="54">
        <f t="shared" si="1"/>
        <v>483749108.57999998</v>
      </c>
      <c r="G12" s="54">
        <f t="shared" si="2"/>
        <v>26.92</v>
      </c>
      <c r="H12" s="54">
        <f t="shared" si="3"/>
        <v>28.51</v>
      </c>
      <c r="J12" s="56"/>
    </row>
    <row r="13" spans="1:12" s="55" customFormat="1" ht="31.5">
      <c r="A13" s="63" t="s">
        <v>186</v>
      </c>
      <c r="B13" s="64" t="s">
        <v>18</v>
      </c>
      <c r="C13" s="68">
        <f>C14+C18+C20</f>
        <v>186071010.91</v>
      </c>
      <c r="D13" s="68">
        <f t="shared" ref="D13:E13" si="5">D14+D18+D20</f>
        <v>186211010.91</v>
      </c>
      <c r="E13" s="68">
        <f t="shared" si="5"/>
        <v>49894995.009999998</v>
      </c>
      <c r="F13" s="69">
        <f t="shared" si="1"/>
        <v>136316015.90000001</v>
      </c>
      <c r="G13" s="69">
        <f t="shared" si="2"/>
        <v>26.82</v>
      </c>
      <c r="H13" s="69">
        <f t="shared" si="3"/>
        <v>26.79</v>
      </c>
      <c r="J13" s="56"/>
    </row>
    <row r="14" spans="1:12" s="55" customFormat="1" ht="31.5">
      <c r="A14" s="70" t="s">
        <v>112</v>
      </c>
      <c r="B14" s="64" t="s">
        <v>113</v>
      </c>
      <c r="C14" s="69">
        <f>C15+C16+C17</f>
        <v>185971010.91</v>
      </c>
      <c r="D14" s="69">
        <f t="shared" ref="D14:E14" si="6">D15+D16+D17</f>
        <v>186211010.91</v>
      </c>
      <c r="E14" s="69">
        <f t="shared" si="6"/>
        <v>49894995.009999998</v>
      </c>
      <c r="F14" s="69">
        <f t="shared" si="1"/>
        <v>136316015.90000001</v>
      </c>
      <c r="G14" s="69">
        <f t="shared" si="2"/>
        <v>26.83</v>
      </c>
      <c r="H14" s="69">
        <f t="shared" si="3"/>
        <v>26.79</v>
      </c>
      <c r="J14" s="56"/>
    </row>
    <row r="15" spans="1:12" s="55" customFormat="1" ht="31.5">
      <c r="A15" s="66" t="s">
        <v>41</v>
      </c>
      <c r="B15" s="71" t="s">
        <v>109</v>
      </c>
      <c r="C15" s="61">
        <v>105315775.91</v>
      </c>
      <c r="D15" s="61">
        <v>105315775.91</v>
      </c>
      <c r="E15" s="61">
        <v>27195028.93</v>
      </c>
      <c r="F15" s="61">
        <f t="shared" si="1"/>
        <v>78120746.980000004</v>
      </c>
      <c r="G15" s="61">
        <f t="shared" si="2"/>
        <v>25.82</v>
      </c>
      <c r="H15" s="61">
        <f t="shared" si="3"/>
        <v>25.82</v>
      </c>
      <c r="J15" s="56"/>
    </row>
    <row r="16" spans="1:12" s="55" customFormat="1" ht="94.5">
      <c r="A16" s="66" t="s">
        <v>43</v>
      </c>
      <c r="B16" s="71" t="s">
        <v>110</v>
      </c>
      <c r="C16" s="61">
        <v>453000</v>
      </c>
      <c r="D16" s="61">
        <v>693000</v>
      </c>
      <c r="E16" s="61">
        <v>0</v>
      </c>
      <c r="F16" s="61">
        <f t="shared" si="1"/>
        <v>693000</v>
      </c>
      <c r="G16" s="61">
        <f t="shared" si="2"/>
        <v>0</v>
      </c>
      <c r="H16" s="61">
        <f t="shared" si="3"/>
        <v>0</v>
      </c>
      <c r="J16" s="56"/>
    </row>
    <row r="17" spans="1:10" s="55" customFormat="1" ht="78.75">
      <c r="A17" s="66" t="s">
        <v>151</v>
      </c>
      <c r="B17" s="71" t="s">
        <v>111</v>
      </c>
      <c r="C17" s="72">
        <v>80202235</v>
      </c>
      <c r="D17" s="72">
        <v>80202235</v>
      </c>
      <c r="E17" s="72">
        <v>22699966.079999998</v>
      </c>
      <c r="F17" s="72">
        <f t="shared" si="1"/>
        <v>57502268.920000002</v>
      </c>
      <c r="G17" s="72">
        <f t="shared" si="2"/>
        <v>28.3</v>
      </c>
      <c r="H17" s="72">
        <f t="shared" si="3"/>
        <v>28.3</v>
      </c>
      <c r="J17" s="56"/>
    </row>
    <row r="18" spans="1:10" s="55" customFormat="1" ht="31.5">
      <c r="A18" s="70" t="s">
        <v>187</v>
      </c>
      <c r="B18" s="64" t="s">
        <v>188</v>
      </c>
      <c r="C18" s="69">
        <f>C19</f>
        <v>0</v>
      </c>
      <c r="D18" s="69">
        <f t="shared" ref="D18:E18" si="7">D19</f>
        <v>0</v>
      </c>
      <c r="E18" s="69">
        <f t="shared" si="7"/>
        <v>0</v>
      </c>
      <c r="F18" s="69">
        <f t="shared" si="1"/>
        <v>0</v>
      </c>
      <c r="G18" s="69" t="s">
        <v>437</v>
      </c>
      <c r="H18" s="69" t="s">
        <v>437</v>
      </c>
      <c r="J18" s="56"/>
    </row>
    <row r="19" spans="1:10" s="62" customFormat="1" ht="63">
      <c r="A19" s="66" t="s">
        <v>167</v>
      </c>
      <c r="B19" s="71" t="s">
        <v>168</v>
      </c>
      <c r="C19" s="61">
        <v>0</v>
      </c>
      <c r="D19" s="61">
        <v>0</v>
      </c>
      <c r="E19" s="61">
        <v>0</v>
      </c>
      <c r="F19" s="61">
        <f t="shared" si="1"/>
        <v>0</v>
      </c>
      <c r="G19" s="61" t="s">
        <v>437</v>
      </c>
      <c r="H19" s="61" t="s">
        <v>437</v>
      </c>
      <c r="J19" s="56"/>
    </row>
    <row r="20" spans="1:10" s="55" customFormat="1" ht="78.75">
      <c r="A20" s="70" t="s">
        <v>374</v>
      </c>
      <c r="B20" s="64" t="s">
        <v>341</v>
      </c>
      <c r="C20" s="69">
        <f>C21</f>
        <v>100000</v>
      </c>
      <c r="D20" s="69">
        <f t="shared" ref="D20:E20" si="8">D21</f>
        <v>0</v>
      </c>
      <c r="E20" s="69">
        <f t="shared" si="8"/>
        <v>0</v>
      </c>
      <c r="F20" s="69">
        <f t="shared" si="1"/>
        <v>0</v>
      </c>
      <c r="G20" s="69">
        <f t="shared" si="2"/>
        <v>0</v>
      </c>
      <c r="H20" s="69" t="s">
        <v>437</v>
      </c>
      <c r="J20" s="56"/>
    </row>
    <row r="21" spans="1:10" s="55" customFormat="1" ht="78.75">
      <c r="A21" s="66" t="s">
        <v>335</v>
      </c>
      <c r="B21" s="73" t="s">
        <v>342</v>
      </c>
      <c r="C21" s="61">
        <v>100000</v>
      </c>
      <c r="D21" s="61">
        <v>0</v>
      </c>
      <c r="E21" s="61">
        <v>0</v>
      </c>
      <c r="F21" s="61">
        <f t="shared" si="1"/>
        <v>0</v>
      </c>
      <c r="G21" s="61">
        <f t="shared" si="2"/>
        <v>0</v>
      </c>
      <c r="H21" s="61" t="s">
        <v>437</v>
      </c>
      <c r="J21" s="56"/>
    </row>
    <row r="22" spans="1:10" s="55" customFormat="1" ht="31.5">
      <c r="A22" s="63" t="s">
        <v>375</v>
      </c>
      <c r="B22" s="64" t="s">
        <v>19</v>
      </c>
      <c r="C22" s="68">
        <f>C23+C28+C32+C39</f>
        <v>466819369.51999998</v>
      </c>
      <c r="D22" s="68">
        <f t="shared" ref="D22:E22" si="9">D23+D28+D32+D39</f>
        <v>426367059.01999998</v>
      </c>
      <c r="E22" s="68">
        <f t="shared" si="9"/>
        <v>128997926.45999999</v>
      </c>
      <c r="F22" s="69">
        <f t="shared" si="1"/>
        <v>297369132.56</v>
      </c>
      <c r="G22" s="69">
        <f t="shared" si="2"/>
        <v>27.63</v>
      </c>
      <c r="H22" s="69">
        <f t="shared" si="3"/>
        <v>30.26</v>
      </c>
      <c r="J22" s="56"/>
    </row>
    <row r="23" spans="1:10" s="55" customFormat="1" ht="31.5">
      <c r="A23" s="58" t="s">
        <v>192</v>
      </c>
      <c r="B23" s="64" t="s">
        <v>189</v>
      </c>
      <c r="C23" s="69">
        <f>C24+C25+C26+C27</f>
        <v>385426225.98000002</v>
      </c>
      <c r="D23" s="69">
        <f t="shared" ref="D23:E23" si="10">D24+D25+D26+D27</f>
        <v>398313755.98000002</v>
      </c>
      <c r="E23" s="69">
        <f t="shared" si="10"/>
        <v>122560499.14</v>
      </c>
      <c r="F23" s="69">
        <f t="shared" si="1"/>
        <v>275753256.83999997</v>
      </c>
      <c r="G23" s="69">
        <f t="shared" si="2"/>
        <v>31.8</v>
      </c>
      <c r="H23" s="69">
        <f t="shared" si="3"/>
        <v>30.77</v>
      </c>
      <c r="J23" s="56"/>
    </row>
    <row r="24" spans="1:10" s="55" customFormat="1" ht="141.75">
      <c r="A24" s="74" t="s">
        <v>166</v>
      </c>
      <c r="B24" s="71" t="s">
        <v>118</v>
      </c>
      <c r="C24" s="61">
        <v>23049000</v>
      </c>
      <c r="D24" s="61">
        <v>18252000</v>
      </c>
      <c r="E24" s="61">
        <v>3477315.16</v>
      </c>
      <c r="F24" s="61">
        <f t="shared" si="1"/>
        <v>14774684.84</v>
      </c>
      <c r="G24" s="61">
        <f t="shared" si="2"/>
        <v>15.09</v>
      </c>
      <c r="H24" s="61">
        <f t="shared" si="3"/>
        <v>19.05</v>
      </c>
      <c r="J24" s="56"/>
    </row>
    <row r="25" spans="1:10" s="55" customFormat="1" ht="31.5">
      <c r="A25" s="66" t="s">
        <v>41</v>
      </c>
      <c r="B25" s="71" t="s">
        <v>106</v>
      </c>
      <c r="C25" s="61">
        <v>148390716.28</v>
      </c>
      <c r="D25" s="61">
        <v>148390716.28</v>
      </c>
      <c r="E25" s="61">
        <v>45855962.990000002</v>
      </c>
      <c r="F25" s="61">
        <f t="shared" si="1"/>
        <v>102534753.29000001</v>
      </c>
      <c r="G25" s="61">
        <f t="shared" si="2"/>
        <v>30.9</v>
      </c>
      <c r="H25" s="61">
        <f t="shared" si="3"/>
        <v>30.9</v>
      </c>
      <c r="J25" s="56"/>
    </row>
    <row r="26" spans="1:10" s="55" customFormat="1" ht="94.5">
      <c r="A26" s="66" t="s">
        <v>43</v>
      </c>
      <c r="B26" s="71" t="s">
        <v>107</v>
      </c>
      <c r="C26" s="61">
        <v>10097827.699999999</v>
      </c>
      <c r="D26" s="61">
        <v>27782357.699999999</v>
      </c>
      <c r="E26" s="61">
        <v>26295130.100000001</v>
      </c>
      <c r="F26" s="61">
        <f t="shared" si="1"/>
        <v>1487227.6</v>
      </c>
      <c r="G26" s="61">
        <f t="shared" si="2"/>
        <v>260.39999999999998</v>
      </c>
      <c r="H26" s="61">
        <f t="shared" si="3"/>
        <v>94.65</v>
      </c>
      <c r="J26" s="56"/>
    </row>
    <row r="27" spans="1:10" s="55" customFormat="1" ht="94.5">
      <c r="A27" s="75" t="s">
        <v>150</v>
      </c>
      <c r="B27" s="71" t="s">
        <v>108</v>
      </c>
      <c r="C27" s="72">
        <v>203888682</v>
      </c>
      <c r="D27" s="72">
        <v>203888682</v>
      </c>
      <c r="E27" s="72">
        <v>46932090.890000001</v>
      </c>
      <c r="F27" s="72">
        <f t="shared" si="1"/>
        <v>156956591.11000001</v>
      </c>
      <c r="G27" s="72">
        <f t="shared" si="2"/>
        <v>23.02</v>
      </c>
      <c r="H27" s="72">
        <f t="shared" si="3"/>
        <v>23.02</v>
      </c>
      <c r="J27" s="56"/>
    </row>
    <row r="28" spans="1:10" s="55" customFormat="1" ht="31.5">
      <c r="A28" s="70" t="s">
        <v>191</v>
      </c>
      <c r="B28" s="64" t="s">
        <v>190</v>
      </c>
      <c r="C28" s="69">
        <f>C29+C30+C31</f>
        <v>23260100</v>
      </c>
      <c r="D28" s="69">
        <f t="shared" ref="D28:E28" si="11">D29+D30+D31</f>
        <v>25023000</v>
      </c>
      <c r="E28" s="69">
        <f t="shared" si="11"/>
        <v>6437427.3200000003</v>
      </c>
      <c r="F28" s="69">
        <f t="shared" si="1"/>
        <v>18585572.68</v>
      </c>
      <c r="G28" s="69">
        <f t="shared" si="2"/>
        <v>27.68</v>
      </c>
      <c r="H28" s="69">
        <f t="shared" si="3"/>
        <v>25.73</v>
      </c>
      <c r="J28" s="56"/>
    </row>
    <row r="29" spans="1:10" s="55" customFormat="1" ht="31.5">
      <c r="A29" s="66" t="s">
        <v>196</v>
      </c>
      <c r="B29" s="60" t="s">
        <v>195</v>
      </c>
      <c r="C29" s="72">
        <v>475000</v>
      </c>
      <c r="D29" s="72">
        <v>475000</v>
      </c>
      <c r="E29" s="72">
        <v>189240</v>
      </c>
      <c r="F29" s="72">
        <f t="shared" si="1"/>
        <v>285760</v>
      </c>
      <c r="G29" s="72">
        <f t="shared" si="2"/>
        <v>39.840000000000003</v>
      </c>
      <c r="H29" s="72">
        <f t="shared" si="3"/>
        <v>39.840000000000003</v>
      </c>
      <c r="J29" s="56"/>
    </row>
    <row r="30" spans="1:10" s="55" customFormat="1" ht="63">
      <c r="A30" s="66" t="s">
        <v>153</v>
      </c>
      <c r="B30" s="60" t="s">
        <v>193</v>
      </c>
      <c r="C30" s="72">
        <v>6673350</v>
      </c>
      <c r="D30" s="72">
        <v>6673350</v>
      </c>
      <c r="E30" s="72">
        <v>2131427.3199999998</v>
      </c>
      <c r="F30" s="72">
        <f t="shared" si="1"/>
        <v>4541922.68</v>
      </c>
      <c r="G30" s="72">
        <f t="shared" si="2"/>
        <v>31.94</v>
      </c>
      <c r="H30" s="72">
        <f t="shared" si="3"/>
        <v>31.94</v>
      </c>
      <c r="J30" s="56"/>
    </row>
    <row r="31" spans="1:10" s="55" customFormat="1" ht="78.75">
      <c r="A31" s="74" t="s">
        <v>155</v>
      </c>
      <c r="B31" s="60" t="s">
        <v>194</v>
      </c>
      <c r="C31" s="72">
        <v>16111750</v>
      </c>
      <c r="D31" s="72">
        <v>17874650</v>
      </c>
      <c r="E31" s="72">
        <v>4116760</v>
      </c>
      <c r="F31" s="72">
        <f t="shared" si="1"/>
        <v>13757890</v>
      </c>
      <c r="G31" s="72">
        <f t="shared" si="2"/>
        <v>25.55</v>
      </c>
      <c r="H31" s="72">
        <f t="shared" si="3"/>
        <v>23.03</v>
      </c>
      <c r="J31" s="56"/>
    </row>
    <row r="32" spans="1:10" s="55" customFormat="1" ht="78.75">
      <c r="A32" s="63" t="s">
        <v>197</v>
      </c>
      <c r="B32" s="64" t="s">
        <v>198</v>
      </c>
      <c r="C32" s="69">
        <f>C37+C38+C33+C34+C35+C36</f>
        <v>57983043.539999999</v>
      </c>
      <c r="D32" s="69">
        <f t="shared" ref="D32:E32" si="12">D37+D38+D33+D34+D35+D36</f>
        <v>3030303.04</v>
      </c>
      <c r="E32" s="69">
        <f t="shared" si="12"/>
        <v>0</v>
      </c>
      <c r="F32" s="69">
        <f t="shared" si="1"/>
        <v>3030303.04</v>
      </c>
      <c r="G32" s="69">
        <f t="shared" si="2"/>
        <v>0</v>
      </c>
      <c r="H32" s="69">
        <f t="shared" si="3"/>
        <v>0</v>
      </c>
      <c r="J32" s="56"/>
    </row>
    <row r="33" spans="1:10" s="55" customFormat="1" ht="47.25">
      <c r="A33" s="74" t="s">
        <v>409</v>
      </c>
      <c r="B33" s="74" t="s">
        <v>410</v>
      </c>
      <c r="C33" s="72">
        <v>0</v>
      </c>
      <c r="D33" s="72">
        <v>1500000</v>
      </c>
      <c r="E33" s="72">
        <v>0</v>
      </c>
      <c r="F33" s="72">
        <f t="shared" si="1"/>
        <v>1500000</v>
      </c>
      <c r="G33" s="72" t="s">
        <v>437</v>
      </c>
      <c r="H33" s="72">
        <f t="shared" si="3"/>
        <v>0</v>
      </c>
      <c r="J33" s="56"/>
    </row>
    <row r="34" spans="1:10" s="55" customFormat="1" ht="63">
      <c r="A34" s="74" t="s">
        <v>411</v>
      </c>
      <c r="B34" s="74" t="s">
        <v>410</v>
      </c>
      <c r="C34" s="72">
        <v>0</v>
      </c>
      <c r="D34" s="72">
        <v>15151.52</v>
      </c>
      <c r="E34" s="72">
        <v>0</v>
      </c>
      <c r="F34" s="72">
        <f t="shared" si="1"/>
        <v>15151.52</v>
      </c>
      <c r="G34" s="72" t="s">
        <v>437</v>
      </c>
      <c r="H34" s="72">
        <f t="shared" si="3"/>
        <v>0</v>
      </c>
      <c r="J34" s="56"/>
    </row>
    <row r="35" spans="1:10" s="55" customFormat="1" ht="47.25">
      <c r="A35" s="74" t="s">
        <v>412</v>
      </c>
      <c r="B35" s="74" t="s">
        <v>413</v>
      </c>
      <c r="C35" s="72">
        <v>0</v>
      </c>
      <c r="D35" s="72">
        <v>1500000</v>
      </c>
      <c r="E35" s="72">
        <v>0</v>
      </c>
      <c r="F35" s="72">
        <f t="shared" si="1"/>
        <v>1500000</v>
      </c>
      <c r="G35" s="72" t="s">
        <v>437</v>
      </c>
      <c r="H35" s="72">
        <f t="shared" si="3"/>
        <v>0</v>
      </c>
      <c r="J35" s="56"/>
    </row>
    <row r="36" spans="1:10" s="55" customFormat="1" ht="63">
      <c r="A36" s="74" t="s">
        <v>414</v>
      </c>
      <c r="B36" s="74" t="s">
        <v>413</v>
      </c>
      <c r="C36" s="72">
        <v>0</v>
      </c>
      <c r="D36" s="72">
        <v>15151.52</v>
      </c>
      <c r="E36" s="72">
        <v>0</v>
      </c>
      <c r="F36" s="72">
        <f t="shared" si="1"/>
        <v>15151.52</v>
      </c>
      <c r="G36" s="72" t="s">
        <v>437</v>
      </c>
      <c r="H36" s="72">
        <f t="shared" si="3"/>
        <v>0</v>
      </c>
      <c r="J36" s="56"/>
    </row>
    <row r="37" spans="1:10" s="55" customFormat="1" ht="31.5">
      <c r="A37" s="74" t="s">
        <v>127</v>
      </c>
      <c r="B37" s="74" t="s">
        <v>199</v>
      </c>
      <c r="C37" s="72">
        <v>55083891.359999999</v>
      </c>
      <c r="D37" s="72">
        <v>0</v>
      </c>
      <c r="E37" s="72">
        <v>0</v>
      </c>
      <c r="F37" s="72">
        <f t="shared" si="1"/>
        <v>0</v>
      </c>
      <c r="G37" s="72">
        <f t="shared" si="2"/>
        <v>0</v>
      </c>
      <c r="H37" s="72" t="s">
        <v>437</v>
      </c>
      <c r="J37" s="56"/>
    </row>
    <row r="38" spans="1:10" s="55" customFormat="1" ht="47.25">
      <c r="A38" s="74" t="s">
        <v>128</v>
      </c>
      <c r="B38" s="74" t="s">
        <v>199</v>
      </c>
      <c r="C38" s="72">
        <v>2899152.18</v>
      </c>
      <c r="D38" s="72">
        <v>0</v>
      </c>
      <c r="E38" s="72">
        <v>0</v>
      </c>
      <c r="F38" s="72">
        <f t="shared" si="1"/>
        <v>0</v>
      </c>
      <c r="G38" s="72">
        <f t="shared" si="2"/>
        <v>0</v>
      </c>
      <c r="H38" s="72" t="s">
        <v>437</v>
      </c>
      <c r="J38" s="56"/>
    </row>
    <row r="39" spans="1:10" s="55" customFormat="1" ht="78.75">
      <c r="A39" s="70" t="s">
        <v>369</v>
      </c>
      <c r="B39" s="64" t="s">
        <v>336</v>
      </c>
      <c r="C39" s="69">
        <f>C40</f>
        <v>150000</v>
      </c>
      <c r="D39" s="69">
        <f t="shared" ref="D39:E39" si="13">D40</f>
        <v>0</v>
      </c>
      <c r="E39" s="69">
        <f t="shared" si="13"/>
        <v>0</v>
      </c>
      <c r="F39" s="69">
        <f t="shared" si="1"/>
        <v>0</v>
      </c>
      <c r="G39" s="69" t="s">
        <v>437</v>
      </c>
      <c r="H39" s="69" t="s">
        <v>437</v>
      </c>
      <c r="J39" s="56"/>
    </row>
    <row r="40" spans="1:10" s="55" customFormat="1" ht="78.75">
      <c r="A40" s="66" t="s">
        <v>337</v>
      </c>
      <c r="B40" s="73" t="s">
        <v>338</v>
      </c>
      <c r="C40" s="61">
        <v>150000</v>
      </c>
      <c r="D40" s="61">
        <v>0</v>
      </c>
      <c r="E40" s="61">
        <v>0</v>
      </c>
      <c r="F40" s="61">
        <f t="shared" si="1"/>
        <v>0</v>
      </c>
      <c r="G40" s="61" t="s">
        <v>437</v>
      </c>
      <c r="H40" s="61" t="s">
        <v>437</v>
      </c>
      <c r="J40" s="56"/>
    </row>
    <row r="41" spans="1:10" s="55" customFormat="1" ht="63">
      <c r="A41" s="67" t="s">
        <v>376</v>
      </c>
      <c r="B41" s="52" t="s">
        <v>1</v>
      </c>
      <c r="C41" s="54">
        <f>C42+C44+C47</f>
        <v>17181355</v>
      </c>
      <c r="D41" s="54">
        <f t="shared" ref="D41:E41" si="14">D42+D44+D47</f>
        <v>17261355</v>
      </c>
      <c r="E41" s="54">
        <f t="shared" si="14"/>
        <v>2518927.5499999998</v>
      </c>
      <c r="F41" s="54">
        <f t="shared" si="1"/>
        <v>14742427.449999999</v>
      </c>
      <c r="G41" s="54">
        <f t="shared" si="2"/>
        <v>14.66</v>
      </c>
      <c r="H41" s="54">
        <f t="shared" si="3"/>
        <v>14.59</v>
      </c>
      <c r="J41" s="56"/>
    </row>
    <row r="42" spans="1:10" s="55" customFormat="1" ht="31.5">
      <c r="A42" s="76" t="s">
        <v>201</v>
      </c>
      <c r="B42" s="52" t="s">
        <v>169</v>
      </c>
      <c r="C42" s="54">
        <f>C43</f>
        <v>11512930</v>
      </c>
      <c r="D42" s="54">
        <f t="shared" ref="D42:E42" si="15">D43</f>
        <v>11592930</v>
      </c>
      <c r="E42" s="54">
        <f t="shared" si="15"/>
        <v>2398621.0099999998</v>
      </c>
      <c r="F42" s="54">
        <f t="shared" si="1"/>
        <v>9194308.9900000002</v>
      </c>
      <c r="G42" s="54">
        <f t="shared" si="2"/>
        <v>20.83</v>
      </c>
      <c r="H42" s="54">
        <f t="shared" si="3"/>
        <v>20.69</v>
      </c>
      <c r="J42" s="56"/>
    </row>
    <row r="43" spans="1:10" s="55" customFormat="1" ht="31.5">
      <c r="A43" s="66" t="s">
        <v>170</v>
      </c>
      <c r="B43" s="77" t="s">
        <v>125</v>
      </c>
      <c r="C43" s="61">
        <v>11512930</v>
      </c>
      <c r="D43" s="61">
        <v>11592930</v>
      </c>
      <c r="E43" s="61">
        <v>2398621.0099999998</v>
      </c>
      <c r="F43" s="61">
        <f t="shared" si="1"/>
        <v>9194308.9900000002</v>
      </c>
      <c r="G43" s="61">
        <f t="shared" si="2"/>
        <v>20.83</v>
      </c>
      <c r="H43" s="61">
        <f t="shared" si="3"/>
        <v>20.69</v>
      </c>
      <c r="J43" s="56"/>
    </row>
    <row r="44" spans="1:10" s="55" customFormat="1" ht="47.25">
      <c r="A44" s="67" t="s">
        <v>203</v>
      </c>
      <c r="B44" s="52" t="s">
        <v>202</v>
      </c>
      <c r="C44" s="54">
        <f>C45+C46</f>
        <v>5063425</v>
      </c>
      <c r="D44" s="54">
        <f t="shared" ref="D44:E44" si="16">D45+D46</f>
        <v>5063425</v>
      </c>
      <c r="E44" s="54">
        <f t="shared" si="16"/>
        <v>16000</v>
      </c>
      <c r="F44" s="54">
        <f t="shared" si="1"/>
        <v>5047425</v>
      </c>
      <c r="G44" s="54">
        <f t="shared" si="2"/>
        <v>0.32</v>
      </c>
      <c r="H44" s="54">
        <f t="shared" si="3"/>
        <v>0.32</v>
      </c>
      <c r="J44" s="56"/>
    </row>
    <row r="45" spans="1:10" s="55" customFormat="1" ht="47.25">
      <c r="A45" s="78" t="s">
        <v>205</v>
      </c>
      <c r="B45" s="71" t="s">
        <v>204</v>
      </c>
      <c r="C45" s="61">
        <v>2529500</v>
      </c>
      <c r="D45" s="61">
        <v>2529500</v>
      </c>
      <c r="E45" s="61">
        <v>0</v>
      </c>
      <c r="F45" s="61">
        <f t="shared" si="1"/>
        <v>2529500</v>
      </c>
      <c r="G45" s="61">
        <f t="shared" si="2"/>
        <v>0</v>
      </c>
      <c r="H45" s="61">
        <f t="shared" si="3"/>
        <v>0</v>
      </c>
      <c r="J45" s="56"/>
    </row>
    <row r="46" spans="1:10" s="55" customFormat="1" ht="47.25">
      <c r="A46" s="74" t="s">
        <v>152</v>
      </c>
      <c r="B46" s="71" t="s">
        <v>20</v>
      </c>
      <c r="C46" s="72">
        <v>2533925</v>
      </c>
      <c r="D46" s="72">
        <v>2533925</v>
      </c>
      <c r="E46" s="72">
        <v>16000</v>
      </c>
      <c r="F46" s="72">
        <f t="shared" si="1"/>
        <v>2517925</v>
      </c>
      <c r="G46" s="72">
        <f t="shared" si="2"/>
        <v>0.63</v>
      </c>
      <c r="H46" s="72">
        <f t="shared" si="3"/>
        <v>0.63</v>
      </c>
      <c r="J46" s="56"/>
    </row>
    <row r="47" spans="1:10" s="55" customFormat="1" ht="63">
      <c r="A47" s="67" t="s">
        <v>377</v>
      </c>
      <c r="B47" s="52" t="s">
        <v>299</v>
      </c>
      <c r="C47" s="79">
        <f>C48</f>
        <v>605000</v>
      </c>
      <c r="D47" s="79">
        <f t="shared" ref="D47:E47" si="17">D48</f>
        <v>605000</v>
      </c>
      <c r="E47" s="79">
        <f t="shared" si="17"/>
        <v>104306.54</v>
      </c>
      <c r="F47" s="54">
        <f t="shared" si="1"/>
        <v>500693.46</v>
      </c>
      <c r="G47" s="54">
        <f t="shared" si="2"/>
        <v>17.239999999999998</v>
      </c>
      <c r="H47" s="54">
        <f t="shared" si="3"/>
        <v>17.239999999999998</v>
      </c>
      <c r="J47" s="56"/>
    </row>
    <row r="48" spans="1:10" s="55" customFormat="1" ht="15.75">
      <c r="A48" s="66" t="s">
        <v>37</v>
      </c>
      <c r="B48" s="66" t="s">
        <v>298</v>
      </c>
      <c r="C48" s="72">
        <v>605000</v>
      </c>
      <c r="D48" s="72">
        <v>605000</v>
      </c>
      <c r="E48" s="72">
        <v>104306.54</v>
      </c>
      <c r="F48" s="72">
        <f t="shared" si="1"/>
        <v>500693.46</v>
      </c>
      <c r="G48" s="72">
        <f t="shared" si="2"/>
        <v>17.239999999999998</v>
      </c>
      <c r="H48" s="72">
        <f t="shared" si="3"/>
        <v>17.239999999999998</v>
      </c>
      <c r="J48" s="56"/>
    </row>
    <row r="49" spans="1:10" s="55" customFormat="1" ht="31.5">
      <c r="A49" s="63" t="s">
        <v>206</v>
      </c>
      <c r="B49" s="64" t="s">
        <v>21</v>
      </c>
      <c r="C49" s="69">
        <f>C50+C52</f>
        <v>40873534.689999998</v>
      </c>
      <c r="D49" s="69">
        <f t="shared" ref="D49:E49" si="18">D50+D52</f>
        <v>41222800.689999998</v>
      </c>
      <c r="E49" s="69">
        <f t="shared" si="18"/>
        <v>10627667.85</v>
      </c>
      <c r="F49" s="69">
        <f t="shared" si="1"/>
        <v>30595132.84</v>
      </c>
      <c r="G49" s="69">
        <f t="shared" si="2"/>
        <v>26</v>
      </c>
      <c r="H49" s="69">
        <f t="shared" si="3"/>
        <v>25.78</v>
      </c>
      <c r="J49" s="56"/>
    </row>
    <row r="50" spans="1:10" s="55" customFormat="1" ht="47.25">
      <c r="A50" s="76" t="s">
        <v>349</v>
      </c>
      <c r="B50" s="52" t="s">
        <v>207</v>
      </c>
      <c r="C50" s="54">
        <f>C51</f>
        <v>39138334.689999998</v>
      </c>
      <c r="D50" s="54">
        <f t="shared" ref="D50:E50" si="19">D51</f>
        <v>39487600.689999998</v>
      </c>
      <c r="E50" s="54">
        <f t="shared" si="19"/>
        <v>10563667.85</v>
      </c>
      <c r="F50" s="54">
        <f t="shared" si="1"/>
        <v>28923932.84</v>
      </c>
      <c r="G50" s="54">
        <f t="shared" si="2"/>
        <v>26.99</v>
      </c>
      <c r="H50" s="54">
        <f t="shared" si="3"/>
        <v>26.75</v>
      </c>
      <c r="J50" s="56"/>
    </row>
    <row r="51" spans="1:10" s="55" customFormat="1" ht="31.5">
      <c r="A51" s="66" t="s">
        <v>41</v>
      </c>
      <c r="B51" s="71" t="s">
        <v>22</v>
      </c>
      <c r="C51" s="72">
        <v>39138334.689999998</v>
      </c>
      <c r="D51" s="72">
        <v>39487600.689999998</v>
      </c>
      <c r="E51" s="72">
        <v>10563667.85</v>
      </c>
      <c r="F51" s="72">
        <f t="shared" si="1"/>
        <v>28923932.84</v>
      </c>
      <c r="G51" s="72">
        <f t="shared" si="2"/>
        <v>26.99</v>
      </c>
      <c r="H51" s="72">
        <f t="shared" si="3"/>
        <v>26.75</v>
      </c>
      <c r="J51" s="56"/>
    </row>
    <row r="52" spans="1:10" s="55" customFormat="1" ht="47.25">
      <c r="A52" s="76" t="s">
        <v>209</v>
      </c>
      <c r="B52" s="52" t="s">
        <v>208</v>
      </c>
      <c r="C52" s="54">
        <f>C53+C54+C55</f>
        <v>1735200</v>
      </c>
      <c r="D52" s="54">
        <f t="shared" ref="D52:E52" si="20">D53+D54+D55</f>
        <v>1735200</v>
      </c>
      <c r="E52" s="54">
        <f t="shared" si="20"/>
        <v>64000</v>
      </c>
      <c r="F52" s="54">
        <f t="shared" si="1"/>
        <v>1671200</v>
      </c>
      <c r="G52" s="54">
        <f t="shared" si="2"/>
        <v>3.69</v>
      </c>
      <c r="H52" s="54">
        <f t="shared" si="3"/>
        <v>3.69</v>
      </c>
      <c r="J52" s="56"/>
    </row>
    <row r="53" spans="1:10" s="55" customFormat="1" ht="47.25">
      <c r="A53" s="74" t="s">
        <v>384</v>
      </c>
      <c r="B53" s="60" t="s">
        <v>382</v>
      </c>
      <c r="C53" s="72">
        <v>874200</v>
      </c>
      <c r="D53" s="72">
        <v>874200</v>
      </c>
      <c r="E53" s="72">
        <v>40000</v>
      </c>
      <c r="F53" s="72">
        <f t="shared" si="1"/>
        <v>834200</v>
      </c>
      <c r="G53" s="72">
        <f t="shared" si="2"/>
        <v>4.58</v>
      </c>
      <c r="H53" s="72">
        <f t="shared" si="3"/>
        <v>4.58</v>
      </c>
      <c r="J53" s="56"/>
    </row>
    <row r="54" spans="1:10" s="55" customFormat="1" ht="15.75">
      <c r="A54" s="66" t="s">
        <v>92</v>
      </c>
      <c r="B54" s="71" t="s">
        <v>214</v>
      </c>
      <c r="C54" s="61">
        <v>96000</v>
      </c>
      <c r="D54" s="61">
        <v>96000</v>
      </c>
      <c r="E54" s="61">
        <v>24000</v>
      </c>
      <c r="F54" s="61">
        <f t="shared" si="1"/>
        <v>72000</v>
      </c>
      <c r="G54" s="61">
        <f t="shared" si="2"/>
        <v>25</v>
      </c>
      <c r="H54" s="61">
        <f t="shared" si="3"/>
        <v>25</v>
      </c>
      <c r="J54" s="56"/>
    </row>
    <row r="55" spans="1:10" s="55" customFormat="1" ht="31.5">
      <c r="A55" s="66" t="s">
        <v>296</v>
      </c>
      <c r="B55" s="71" t="s">
        <v>295</v>
      </c>
      <c r="C55" s="61">
        <v>765000</v>
      </c>
      <c r="D55" s="61">
        <v>765000</v>
      </c>
      <c r="E55" s="61">
        <v>0</v>
      </c>
      <c r="F55" s="61">
        <f t="shared" si="1"/>
        <v>765000</v>
      </c>
      <c r="G55" s="61">
        <f t="shared" si="2"/>
        <v>0</v>
      </c>
      <c r="H55" s="61">
        <f t="shared" si="3"/>
        <v>0</v>
      </c>
      <c r="J55" s="56"/>
    </row>
    <row r="56" spans="1:10" s="55" customFormat="1" ht="15.75">
      <c r="A56" s="67" t="s">
        <v>378</v>
      </c>
      <c r="B56" s="52" t="s">
        <v>70</v>
      </c>
      <c r="C56" s="54">
        <f>C57+C59</f>
        <v>5627240.0999999996</v>
      </c>
      <c r="D56" s="54">
        <f t="shared" ref="D56:E56" si="21">D57+D59</f>
        <v>5567142.4800000004</v>
      </c>
      <c r="E56" s="54">
        <f t="shared" si="21"/>
        <v>840742.65</v>
      </c>
      <c r="F56" s="54">
        <f t="shared" si="1"/>
        <v>4726399.83</v>
      </c>
      <c r="G56" s="54">
        <f t="shared" si="2"/>
        <v>14.94</v>
      </c>
      <c r="H56" s="54">
        <f t="shared" si="3"/>
        <v>15.1</v>
      </c>
      <c r="J56" s="56"/>
    </row>
    <row r="57" spans="1:10" s="55" customFormat="1" ht="47.25">
      <c r="A57" s="80" t="s">
        <v>200</v>
      </c>
      <c r="B57" s="81" t="s">
        <v>339</v>
      </c>
      <c r="C57" s="69">
        <f>C58</f>
        <v>2597240.1</v>
      </c>
      <c r="D57" s="69">
        <f t="shared" ref="D57:E57" si="22">D58</f>
        <v>2537142.48</v>
      </c>
      <c r="E57" s="69">
        <f t="shared" si="22"/>
        <v>560742.65</v>
      </c>
      <c r="F57" s="69">
        <f t="shared" si="1"/>
        <v>1976399.83</v>
      </c>
      <c r="G57" s="69">
        <f t="shared" si="2"/>
        <v>21.59</v>
      </c>
      <c r="H57" s="69">
        <f t="shared" si="3"/>
        <v>22.1</v>
      </c>
      <c r="J57" s="56"/>
    </row>
    <row r="58" spans="1:10" s="55" customFormat="1" ht="63">
      <c r="A58" s="82" t="s">
        <v>165</v>
      </c>
      <c r="B58" s="83" t="s">
        <v>340</v>
      </c>
      <c r="C58" s="72">
        <v>2597240.1</v>
      </c>
      <c r="D58" s="72">
        <v>2537142.48</v>
      </c>
      <c r="E58" s="72">
        <v>560742.65</v>
      </c>
      <c r="F58" s="72">
        <f t="shared" si="1"/>
        <v>1976399.83</v>
      </c>
      <c r="G58" s="72">
        <f t="shared" si="2"/>
        <v>21.59</v>
      </c>
      <c r="H58" s="72">
        <f t="shared" si="3"/>
        <v>22.1</v>
      </c>
      <c r="J58" s="56"/>
    </row>
    <row r="59" spans="1:10" s="55" customFormat="1" ht="15.75">
      <c r="A59" s="67" t="s">
        <v>164</v>
      </c>
      <c r="B59" s="52" t="s">
        <v>82</v>
      </c>
      <c r="C59" s="54">
        <f>C60</f>
        <v>3030000</v>
      </c>
      <c r="D59" s="54">
        <f t="shared" ref="D59:E59" si="23">D60</f>
        <v>3030000</v>
      </c>
      <c r="E59" s="54">
        <f t="shared" si="23"/>
        <v>280000</v>
      </c>
      <c r="F59" s="54">
        <f t="shared" si="1"/>
        <v>2750000</v>
      </c>
      <c r="G59" s="54">
        <f t="shared" si="2"/>
        <v>9.24</v>
      </c>
      <c r="H59" s="54">
        <f t="shared" si="3"/>
        <v>9.24</v>
      </c>
      <c r="J59" s="56"/>
    </row>
    <row r="60" spans="1:10" s="55" customFormat="1" ht="94.5">
      <c r="A60" s="74" t="s">
        <v>80</v>
      </c>
      <c r="B60" s="73" t="s">
        <v>123</v>
      </c>
      <c r="C60" s="61">
        <v>3030000</v>
      </c>
      <c r="D60" s="61">
        <v>3030000</v>
      </c>
      <c r="E60" s="61">
        <v>280000</v>
      </c>
      <c r="F60" s="61">
        <f t="shared" si="1"/>
        <v>2750000</v>
      </c>
      <c r="G60" s="61">
        <f t="shared" si="2"/>
        <v>9.24</v>
      </c>
      <c r="H60" s="61">
        <f t="shared" si="3"/>
        <v>9.24</v>
      </c>
      <c r="J60" s="56"/>
    </row>
    <row r="61" spans="1:10" s="55" customFormat="1" ht="47.25">
      <c r="A61" s="76" t="s">
        <v>210</v>
      </c>
      <c r="B61" s="84" t="s">
        <v>5</v>
      </c>
      <c r="C61" s="54">
        <f>C62+C67+C73</f>
        <v>23938051.969999999</v>
      </c>
      <c r="D61" s="54">
        <f t="shared" ref="D61:E61" si="24">D62+D67+D73</f>
        <v>24226051.969999999</v>
      </c>
      <c r="E61" s="54">
        <f t="shared" si="24"/>
        <v>3130158.11</v>
      </c>
      <c r="F61" s="54">
        <f t="shared" si="1"/>
        <v>21095893.859999999</v>
      </c>
      <c r="G61" s="54">
        <f t="shared" si="2"/>
        <v>13.08</v>
      </c>
      <c r="H61" s="54">
        <f t="shared" si="3"/>
        <v>12.92</v>
      </c>
      <c r="J61" s="56"/>
    </row>
    <row r="62" spans="1:10" s="55" customFormat="1" ht="15.75">
      <c r="A62" s="80" t="s">
        <v>23</v>
      </c>
      <c r="B62" s="64" t="s">
        <v>211</v>
      </c>
      <c r="C62" s="69">
        <f>C63+C65</f>
        <v>19410051.969999999</v>
      </c>
      <c r="D62" s="69">
        <f t="shared" ref="D62:E62" si="25">D63+D65</f>
        <v>19410051.969999999</v>
      </c>
      <c r="E62" s="69">
        <f t="shared" si="25"/>
        <v>2587477.61</v>
      </c>
      <c r="F62" s="69">
        <f t="shared" si="1"/>
        <v>16822574.359999999</v>
      </c>
      <c r="G62" s="69">
        <f t="shared" si="2"/>
        <v>13.33</v>
      </c>
      <c r="H62" s="69">
        <f t="shared" si="3"/>
        <v>13.33</v>
      </c>
      <c r="J62" s="56"/>
    </row>
    <row r="63" spans="1:10" s="55" customFormat="1" ht="47.25">
      <c r="A63" s="63" t="s">
        <v>254</v>
      </c>
      <c r="B63" s="64" t="s">
        <v>212</v>
      </c>
      <c r="C63" s="54">
        <f>C64</f>
        <v>13962739.970000001</v>
      </c>
      <c r="D63" s="54">
        <f t="shared" ref="D63:E63" si="26">D64</f>
        <v>13962739.970000001</v>
      </c>
      <c r="E63" s="54">
        <f t="shared" si="26"/>
        <v>2076947.65</v>
      </c>
      <c r="F63" s="54">
        <f t="shared" si="1"/>
        <v>11885792.32</v>
      </c>
      <c r="G63" s="54">
        <f t="shared" si="2"/>
        <v>14.87</v>
      </c>
      <c r="H63" s="54">
        <f t="shared" si="3"/>
        <v>14.87</v>
      </c>
      <c r="J63" s="56"/>
    </row>
    <row r="64" spans="1:10" s="55" customFormat="1" ht="78.75">
      <c r="A64" s="74" t="s">
        <v>116</v>
      </c>
      <c r="B64" s="73" t="s">
        <v>354</v>
      </c>
      <c r="C64" s="61">
        <v>13962739.970000001</v>
      </c>
      <c r="D64" s="61">
        <v>13962739.970000001</v>
      </c>
      <c r="E64" s="61">
        <v>2076947.65</v>
      </c>
      <c r="F64" s="61">
        <f t="shared" si="1"/>
        <v>11885792.32</v>
      </c>
      <c r="G64" s="61">
        <f t="shared" si="2"/>
        <v>14.87</v>
      </c>
      <c r="H64" s="61">
        <f t="shared" si="3"/>
        <v>14.87</v>
      </c>
      <c r="J64" s="56"/>
    </row>
    <row r="65" spans="1:10" s="55" customFormat="1" ht="31.5">
      <c r="A65" s="63" t="s">
        <v>213</v>
      </c>
      <c r="B65" s="64" t="s">
        <v>255</v>
      </c>
      <c r="C65" s="69">
        <f>C66</f>
        <v>5447312</v>
      </c>
      <c r="D65" s="69">
        <f t="shared" ref="D65:E65" si="27">D66</f>
        <v>5447312</v>
      </c>
      <c r="E65" s="69">
        <f t="shared" si="27"/>
        <v>510529.96</v>
      </c>
      <c r="F65" s="69">
        <f t="shared" si="1"/>
        <v>4936782.04</v>
      </c>
      <c r="G65" s="69">
        <f t="shared" si="2"/>
        <v>9.3699999999999992</v>
      </c>
      <c r="H65" s="69">
        <f t="shared" si="3"/>
        <v>9.3699999999999992</v>
      </c>
      <c r="J65" s="56"/>
    </row>
    <row r="66" spans="1:10" s="62" customFormat="1" ht="78.75">
      <c r="A66" s="66" t="s">
        <v>24</v>
      </c>
      <c r="B66" s="71" t="s">
        <v>256</v>
      </c>
      <c r="C66" s="72">
        <v>5447312</v>
      </c>
      <c r="D66" s="72">
        <v>5447312</v>
      </c>
      <c r="E66" s="72">
        <v>510529.96</v>
      </c>
      <c r="F66" s="72">
        <f t="shared" si="1"/>
        <v>4936782.04</v>
      </c>
      <c r="G66" s="72">
        <f t="shared" si="2"/>
        <v>9.3699999999999992</v>
      </c>
      <c r="H66" s="72">
        <f t="shared" si="3"/>
        <v>9.3699999999999992</v>
      </c>
      <c r="J66" s="56"/>
    </row>
    <row r="67" spans="1:10" s="55" customFormat="1" ht="15.75">
      <c r="A67" s="80" t="s">
        <v>7</v>
      </c>
      <c r="B67" s="64" t="s">
        <v>261</v>
      </c>
      <c r="C67" s="54">
        <f>C68+C71</f>
        <v>1000000</v>
      </c>
      <c r="D67" s="54">
        <f t="shared" ref="D67:E67" si="28">D68+D71</f>
        <v>1000000</v>
      </c>
      <c r="E67" s="54">
        <f t="shared" si="28"/>
        <v>0</v>
      </c>
      <c r="F67" s="54">
        <f t="shared" si="1"/>
        <v>1000000</v>
      </c>
      <c r="G67" s="54">
        <f t="shared" si="2"/>
        <v>0</v>
      </c>
      <c r="H67" s="54">
        <f t="shared" si="3"/>
        <v>0</v>
      </c>
      <c r="J67" s="56"/>
    </row>
    <row r="68" spans="1:10" s="55" customFormat="1" ht="78.75">
      <c r="A68" s="58" t="s">
        <v>262</v>
      </c>
      <c r="B68" s="53" t="s">
        <v>356</v>
      </c>
      <c r="C68" s="54">
        <f>C69+C70</f>
        <v>1000000</v>
      </c>
      <c r="D68" s="54">
        <f t="shared" ref="D68:E68" si="29">D69+D70</f>
        <v>950000</v>
      </c>
      <c r="E68" s="54">
        <f t="shared" si="29"/>
        <v>0</v>
      </c>
      <c r="F68" s="54">
        <f t="shared" si="1"/>
        <v>950000</v>
      </c>
      <c r="G68" s="54">
        <f t="shared" si="2"/>
        <v>0</v>
      </c>
      <c r="H68" s="54">
        <f t="shared" si="3"/>
        <v>0</v>
      </c>
      <c r="J68" s="56"/>
    </row>
    <row r="69" spans="1:10" s="62" customFormat="1" ht="47.25" outlineLevel="5">
      <c r="A69" s="85" t="s">
        <v>355</v>
      </c>
      <c r="B69" s="86" t="s">
        <v>357</v>
      </c>
      <c r="C69" s="61">
        <v>500000</v>
      </c>
      <c r="D69" s="61">
        <v>450000</v>
      </c>
      <c r="E69" s="61">
        <v>0</v>
      </c>
      <c r="F69" s="61">
        <f t="shared" si="1"/>
        <v>450000</v>
      </c>
      <c r="G69" s="61">
        <f t="shared" si="2"/>
        <v>0</v>
      </c>
      <c r="H69" s="61">
        <f t="shared" si="3"/>
        <v>0</v>
      </c>
      <c r="J69" s="56"/>
    </row>
    <row r="70" spans="1:10" s="55" customFormat="1" ht="31.5">
      <c r="A70" s="59" t="s">
        <v>358</v>
      </c>
      <c r="B70" s="60" t="s">
        <v>353</v>
      </c>
      <c r="C70" s="61">
        <v>500000</v>
      </c>
      <c r="D70" s="61">
        <v>500000</v>
      </c>
      <c r="E70" s="61">
        <v>0</v>
      </c>
      <c r="F70" s="61">
        <f t="shared" si="1"/>
        <v>500000</v>
      </c>
      <c r="G70" s="61">
        <f t="shared" si="2"/>
        <v>0</v>
      </c>
      <c r="H70" s="61">
        <f t="shared" si="3"/>
        <v>0</v>
      </c>
      <c r="J70" s="56"/>
    </row>
    <row r="71" spans="1:10" s="55" customFormat="1" ht="47.25">
      <c r="A71" s="58" t="s">
        <v>399</v>
      </c>
      <c r="B71" s="53" t="s">
        <v>396</v>
      </c>
      <c r="C71" s="54">
        <f>C72</f>
        <v>0</v>
      </c>
      <c r="D71" s="54">
        <f t="shared" ref="D71:E71" si="30">D72</f>
        <v>50000</v>
      </c>
      <c r="E71" s="54">
        <f t="shared" si="30"/>
        <v>0</v>
      </c>
      <c r="F71" s="54">
        <f t="shared" si="1"/>
        <v>50000</v>
      </c>
      <c r="G71" s="54" t="s">
        <v>437</v>
      </c>
      <c r="H71" s="54">
        <f t="shared" si="3"/>
        <v>0</v>
      </c>
      <c r="J71" s="56"/>
    </row>
    <row r="72" spans="1:10" s="62" customFormat="1" ht="31.5" outlineLevel="5">
      <c r="A72" s="85" t="s">
        <v>398</v>
      </c>
      <c r="B72" s="86" t="s">
        <v>397</v>
      </c>
      <c r="C72" s="61">
        <v>0</v>
      </c>
      <c r="D72" s="61">
        <v>50000</v>
      </c>
      <c r="E72" s="61">
        <v>0</v>
      </c>
      <c r="F72" s="61">
        <f t="shared" si="1"/>
        <v>50000</v>
      </c>
      <c r="G72" s="61" t="s">
        <v>437</v>
      </c>
      <c r="H72" s="61">
        <f t="shared" si="3"/>
        <v>0</v>
      </c>
      <c r="J72" s="56"/>
    </row>
    <row r="73" spans="1:10" s="55" customFormat="1" ht="31.5" outlineLevel="5">
      <c r="A73" s="87" t="s">
        <v>250</v>
      </c>
      <c r="B73" s="84" t="s">
        <v>249</v>
      </c>
      <c r="C73" s="54">
        <f>C74</f>
        <v>3528000</v>
      </c>
      <c r="D73" s="54">
        <f t="shared" ref="D73:E74" si="31">D74</f>
        <v>3816000</v>
      </c>
      <c r="E73" s="54">
        <f t="shared" si="31"/>
        <v>542680.5</v>
      </c>
      <c r="F73" s="54">
        <f t="shared" si="1"/>
        <v>3273319.5</v>
      </c>
      <c r="G73" s="54">
        <f t="shared" si="2"/>
        <v>15.38</v>
      </c>
      <c r="H73" s="54">
        <f t="shared" si="3"/>
        <v>14.22</v>
      </c>
      <c r="J73" s="56"/>
    </row>
    <row r="74" spans="1:10" s="55" customFormat="1" ht="31.5" outlineLevel="5">
      <c r="A74" s="63" t="s">
        <v>253</v>
      </c>
      <c r="B74" s="64" t="s">
        <v>252</v>
      </c>
      <c r="C74" s="54">
        <f>C75</f>
        <v>3528000</v>
      </c>
      <c r="D74" s="54">
        <f t="shared" si="31"/>
        <v>3816000</v>
      </c>
      <c r="E74" s="54">
        <f t="shared" si="31"/>
        <v>542680.5</v>
      </c>
      <c r="F74" s="54">
        <f t="shared" si="1"/>
        <v>3273319.5</v>
      </c>
      <c r="G74" s="54">
        <f t="shared" si="2"/>
        <v>15.38</v>
      </c>
      <c r="H74" s="54">
        <f t="shared" si="3"/>
        <v>14.22</v>
      </c>
      <c r="J74" s="56"/>
    </row>
    <row r="75" spans="1:10" s="62" customFormat="1" ht="15.75">
      <c r="A75" s="88" t="s">
        <v>38</v>
      </c>
      <c r="B75" s="71" t="s">
        <v>251</v>
      </c>
      <c r="C75" s="61">
        <v>3528000</v>
      </c>
      <c r="D75" s="61">
        <v>3816000</v>
      </c>
      <c r="E75" s="61">
        <v>542680.5</v>
      </c>
      <c r="F75" s="61">
        <f t="shared" si="1"/>
        <v>3273319.5</v>
      </c>
      <c r="G75" s="61">
        <f t="shared" si="2"/>
        <v>15.38</v>
      </c>
      <c r="H75" s="61">
        <f t="shared" si="3"/>
        <v>14.22</v>
      </c>
      <c r="J75" s="56"/>
    </row>
    <row r="76" spans="1:10" s="55" customFormat="1" ht="47.25">
      <c r="A76" s="76" t="s">
        <v>215</v>
      </c>
      <c r="B76" s="84" t="s">
        <v>10</v>
      </c>
      <c r="C76" s="69">
        <f>C77+C81+C85+C99</f>
        <v>85190975.549999997</v>
      </c>
      <c r="D76" s="69">
        <f>D77+D81+D85+D99</f>
        <v>104058290.01000001</v>
      </c>
      <c r="E76" s="69">
        <f>E77+E81+E85+E99</f>
        <v>18913803.039999999</v>
      </c>
      <c r="F76" s="69">
        <f t="shared" si="1"/>
        <v>85144486.969999999</v>
      </c>
      <c r="G76" s="69">
        <f t="shared" si="2"/>
        <v>22.2</v>
      </c>
      <c r="H76" s="69">
        <f t="shared" si="3"/>
        <v>18.18</v>
      </c>
      <c r="J76" s="56"/>
    </row>
    <row r="77" spans="1:10" s="55" customFormat="1" ht="47.25">
      <c r="A77" s="80" t="s">
        <v>359</v>
      </c>
      <c r="B77" s="64" t="s">
        <v>11</v>
      </c>
      <c r="C77" s="69">
        <f>C78</f>
        <v>56738838.18</v>
      </c>
      <c r="D77" s="69">
        <f t="shared" ref="D77:E77" si="32">D78</f>
        <v>59797695.079999998</v>
      </c>
      <c r="E77" s="69">
        <f t="shared" si="32"/>
        <v>12506012.619999999</v>
      </c>
      <c r="F77" s="69">
        <f t="shared" si="1"/>
        <v>47291682.460000001</v>
      </c>
      <c r="G77" s="69">
        <f t="shared" si="2"/>
        <v>22.04</v>
      </c>
      <c r="H77" s="69">
        <f t="shared" si="3"/>
        <v>20.91</v>
      </c>
      <c r="J77" s="56"/>
    </row>
    <row r="78" spans="1:10" s="55" customFormat="1" ht="63" outlineLevel="5">
      <c r="A78" s="76" t="s">
        <v>360</v>
      </c>
      <c r="B78" s="64" t="s">
        <v>216</v>
      </c>
      <c r="C78" s="69">
        <f>C79+C80</f>
        <v>56738838.18</v>
      </c>
      <c r="D78" s="69">
        <f t="shared" ref="D78:E78" si="33">D79+D80</f>
        <v>59797695.079999998</v>
      </c>
      <c r="E78" s="69">
        <f t="shared" si="33"/>
        <v>12506012.619999999</v>
      </c>
      <c r="F78" s="69">
        <f t="shared" ref="F78:F144" si="34">$D78-$E78</f>
        <v>47291682.460000001</v>
      </c>
      <c r="G78" s="69">
        <f t="shared" ref="G78:G144" si="35">$E78/$C78*100</f>
        <v>22.04</v>
      </c>
      <c r="H78" s="69">
        <f t="shared" ref="H78:H143" si="36">$E78/$D78*100</f>
        <v>20.91</v>
      </c>
      <c r="J78" s="56"/>
    </row>
    <row r="79" spans="1:10" s="62" customFormat="1" ht="31.5" outlineLevel="5">
      <c r="A79" s="66" t="s">
        <v>41</v>
      </c>
      <c r="B79" s="71" t="s">
        <v>12</v>
      </c>
      <c r="C79" s="72">
        <v>56338838.18</v>
      </c>
      <c r="D79" s="72">
        <v>57850695.079999998</v>
      </c>
      <c r="E79" s="72">
        <v>12506012.619999999</v>
      </c>
      <c r="F79" s="72">
        <f t="shared" si="34"/>
        <v>45344682.460000001</v>
      </c>
      <c r="G79" s="72">
        <f t="shared" si="35"/>
        <v>22.2</v>
      </c>
      <c r="H79" s="72">
        <f t="shared" si="36"/>
        <v>21.62</v>
      </c>
      <c r="J79" s="56"/>
    </row>
    <row r="80" spans="1:10" s="62" customFormat="1" ht="31.5">
      <c r="A80" s="66" t="s">
        <v>44</v>
      </c>
      <c r="B80" s="89" t="s">
        <v>13</v>
      </c>
      <c r="C80" s="61">
        <v>400000</v>
      </c>
      <c r="D80" s="61">
        <v>1947000</v>
      </c>
      <c r="E80" s="61">
        <v>0</v>
      </c>
      <c r="F80" s="61">
        <f t="shared" si="34"/>
        <v>1947000</v>
      </c>
      <c r="G80" s="61">
        <f t="shared" si="35"/>
        <v>0</v>
      </c>
      <c r="H80" s="61">
        <f t="shared" si="36"/>
        <v>0</v>
      </c>
      <c r="J80" s="56"/>
    </row>
    <row r="81" spans="1:10" s="55" customFormat="1" ht="78.75">
      <c r="A81" s="63" t="s">
        <v>348</v>
      </c>
      <c r="B81" s="64" t="s">
        <v>14</v>
      </c>
      <c r="C81" s="90">
        <f>C82</f>
        <v>14265280</v>
      </c>
      <c r="D81" s="90">
        <f t="shared" ref="D81:E81" si="37">D82</f>
        <v>13804607.460000001</v>
      </c>
      <c r="E81" s="90">
        <f t="shared" si="37"/>
        <v>2884103.76</v>
      </c>
      <c r="F81" s="90">
        <f t="shared" si="34"/>
        <v>10920503.699999999</v>
      </c>
      <c r="G81" s="90">
        <f t="shared" si="35"/>
        <v>20.22</v>
      </c>
      <c r="H81" s="90">
        <f t="shared" si="36"/>
        <v>20.89</v>
      </c>
      <c r="J81" s="56"/>
    </row>
    <row r="82" spans="1:10" s="55" customFormat="1" ht="63">
      <c r="A82" s="76" t="s">
        <v>360</v>
      </c>
      <c r="B82" s="64" t="s">
        <v>217</v>
      </c>
      <c r="C82" s="69">
        <f>C83+C84</f>
        <v>14265280</v>
      </c>
      <c r="D82" s="69">
        <f t="shared" ref="D82:E82" si="38">D83+D84</f>
        <v>13804607.460000001</v>
      </c>
      <c r="E82" s="69">
        <f t="shared" si="38"/>
        <v>2884103.76</v>
      </c>
      <c r="F82" s="69">
        <f t="shared" si="34"/>
        <v>10920503.699999999</v>
      </c>
      <c r="G82" s="69">
        <f t="shared" si="35"/>
        <v>20.22</v>
      </c>
      <c r="H82" s="69">
        <f t="shared" si="36"/>
        <v>20.89</v>
      </c>
      <c r="J82" s="56"/>
    </row>
    <row r="83" spans="1:10" s="62" customFormat="1" ht="31.5">
      <c r="A83" s="66" t="s">
        <v>41</v>
      </c>
      <c r="B83" s="91" t="s">
        <v>15</v>
      </c>
      <c r="C83" s="72">
        <v>14092080</v>
      </c>
      <c r="D83" s="72">
        <v>13631407.460000001</v>
      </c>
      <c r="E83" s="72">
        <v>2771503.76</v>
      </c>
      <c r="F83" s="72">
        <f t="shared" si="34"/>
        <v>10859903.699999999</v>
      </c>
      <c r="G83" s="72">
        <f t="shared" si="35"/>
        <v>19.670000000000002</v>
      </c>
      <c r="H83" s="72">
        <f t="shared" si="36"/>
        <v>20.329999999999998</v>
      </c>
      <c r="J83" s="56"/>
    </row>
    <row r="84" spans="1:10" s="55" customFormat="1" ht="31.5">
      <c r="A84" s="66" t="s">
        <v>44</v>
      </c>
      <c r="B84" s="71" t="s">
        <v>16</v>
      </c>
      <c r="C84" s="61">
        <v>173200</v>
      </c>
      <c r="D84" s="61">
        <v>173200</v>
      </c>
      <c r="E84" s="61">
        <v>112600</v>
      </c>
      <c r="F84" s="61">
        <f t="shared" si="34"/>
        <v>60600</v>
      </c>
      <c r="G84" s="61">
        <f t="shared" si="35"/>
        <v>65.010000000000005</v>
      </c>
      <c r="H84" s="61">
        <f t="shared" si="36"/>
        <v>65.010000000000005</v>
      </c>
      <c r="J84" s="56"/>
    </row>
    <row r="85" spans="1:10" s="55" customFormat="1" ht="31.5">
      <c r="A85" s="92" t="s">
        <v>219</v>
      </c>
      <c r="B85" s="64" t="s">
        <v>69</v>
      </c>
      <c r="C85" s="69">
        <f>C86+C96+C93</f>
        <v>2259707.37</v>
      </c>
      <c r="D85" s="69">
        <f>D86+D96+D93</f>
        <v>18486337.469999999</v>
      </c>
      <c r="E85" s="69">
        <f>E86+E96+E93</f>
        <v>173201.03</v>
      </c>
      <c r="F85" s="69">
        <f t="shared" si="34"/>
        <v>18313136.440000001</v>
      </c>
      <c r="G85" s="69">
        <f t="shared" si="35"/>
        <v>7.66</v>
      </c>
      <c r="H85" s="69">
        <f t="shared" si="36"/>
        <v>0.94</v>
      </c>
      <c r="J85" s="56"/>
    </row>
    <row r="86" spans="1:10" s="55" customFormat="1" ht="47.25">
      <c r="A86" s="92" t="s">
        <v>220</v>
      </c>
      <c r="B86" s="64" t="s">
        <v>218</v>
      </c>
      <c r="C86" s="69">
        <f>C87+C89+C90+C91+C92+C88</f>
        <v>2259707.37</v>
      </c>
      <c r="D86" s="69">
        <f>D87+D89+D90+D91+D92+D88</f>
        <v>2256061.0299999998</v>
      </c>
      <c r="E86" s="69">
        <f>E87+E89+E90+E91+E92+E88</f>
        <v>173201.03</v>
      </c>
      <c r="F86" s="69">
        <f t="shared" si="34"/>
        <v>2082860</v>
      </c>
      <c r="G86" s="69">
        <f t="shared" si="35"/>
        <v>7.66</v>
      </c>
      <c r="H86" s="69">
        <f t="shared" si="36"/>
        <v>7.68</v>
      </c>
      <c r="J86" s="56"/>
    </row>
    <row r="87" spans="1:10" s="62" customFormat="1" ht="63">
      <c r="A87" s="74" t="s">
        <v>83</v>
      </c>
      <c r="B87" s="83" t="s">
        <v>95</v>
      </c>
      <c r="C87" s="61">
        <v>168005</v>
      </c>
      <c r="D87" s="61">
        <v>168005</v>
      </c>
      <c r="E87" s="61">
        <v>168005</v>
      </c>
      <c r="F87" s="72">
        <f t="shared" si="34"/>
        <v>0</v>
      </c>
      <c r="G87" s="72">
        <f t="shared" si="35"/>
        <v>100</v>
      </c>
      <c r="H87" s="72">
        <f t="shared" si="36"/>
        <v>100</v>
      </c>
      <c r="J87" s="56"/>
    </row>
    <row r="88" spans="1:10" s="62" customFormat="1" ht="78.75">
      <c r="A88" s="74" t="s">
        <v>94</v>
      </c>
      <c r="B88" s="83" t="s">
        <v>95</v>
      </c>
      <c r="C88" s="61">
        <v>8842.3700000000008</v>
      </c>
      <c r="D88" s="61">
        <v>5196.03</v>
      </c>
      <c r="E88" s="61">
        <v>5196.03</v>
      </c>
      <c r="F88" s="61">
        <f>$D88-$E88</f>
        <v>0</v>
      </c>
      <c r="G88" s="61">
        <f>$E88/$C88*100</f>
        <v>58.76</v>
      </c>
      <c r="H88" s="61">
        <f>$E88/$D88*100</f>
        <v>100</v>
      </c>
      <c r="J88" s="56"/>
    </row>
    <row r="89" spans="1:10" s="62" customFormat="1" ht="63">
      <c r="A89" s="93" t="s">
        <v>129</v>
      </c>
      <c r="B89" s="60" t="s">
        <v>77</v>
      </c>
      <c r="C89" s="61">
        <v>1978717</v>
      </c>
      <c r="D89" s="61">
        <v>1978717</v>
      </c>
      <c r="E89" s="61">
        <v>0</v>
      </c>
      <c r="F89" s="61">
        <f t="shared" si="34"/>
        <v>1978717</v>
      </c>
      <c r="G89" s="61">
        <f t="shared" si="35"/>
        <v>0</v>
      </c>
      <c r="H89" s="61">
        <f t="shared" si="36"/>
        <v>0</v>
      </c>
      <c r="J89" s="56"/>
    </row>
    <row r="90" spans="1:10" s="62" customFormat="1" ht="63">
      <c r="A90" s="59" t="s">
        <v>76</v>
      </c>
      <c r="B90" s="60" t="s">
        <v>77</v>
      </c>
      <c r="C90" s="61">
        <v>104143</v>
      </c>
      <c r="D90" s="61">
        <v>104143</v>
      </c>
      <c r="E90" s="61">
        <v>0</v>
      </c>
      <c r="F90" s="61">
        <f t="shared" si="34"/>
        <v>104143</v>
      </c>
      <c r="G90" s="61">
        <f t="shared" si="35"/>
        <v>0</v>
      </c>
      <c r="H90" s="61">
        <f t="shared" si="36"/>
        <v>0</v>
      </c>
      <c r="J90" s="56"/>
    </row>
    <row r="91" spans="1:10" s="62" customFormat="1" ht="78.75">
      <c r="A91" s="74" t="s">
        <v>131</v>
      </c>
      <c r="B91" s="83" t="s">
        <v>132</v>
      </c>
      <c r="C91" s="72">
        <v>0</v>
      </c>
      <c r="D91" s="72">
        <v>0</v>
      </c>
      <c r="E91" s="72">
        <v>0</v>
      </c>
      <c r="F91" s="72">
        <f t="shared" si="34"/>
        <v>0</v>
      </c>
      <c r="G91" s="72" t="s">
        <v>437</v>
      </c>
      <c r="H91" s="72" t="s">
        <v>437</v>
      </c>
      <c r="J91" s="56"/>
    </row>
    <row r="92" spans="1:10" s="62" customFormat="1" ht="78.75">
      <c r="A92" s="94" t="s">
        <v>130</v>
      </c>
      <c r="B92" s="83" t="s">
        <v>132</v>
      </c>
      <c r="C92" s="72">
        <v>0</v>
      </c>
      <c r="D92" s="72">
        <v>0</v>
      </c>
      <c r="E92" s="72">
        <v>0</v>
      </c>
      <c r="F92" s="72">
        <f t="shared" si="34"/>
        <v>0</v>
      </c>
      <c r="G92" s="72" t="s">
        <v>437</v>
      </c>
      <c r="H92" s="72" t="s">
        <v>437</v>
      </c>
      <c r="J92" s="56"/>
    </row>
    <row r="93" spans="1:10" s="55" customFormat="1" ht="15.75">
      <c r="A93" s="67" t="s">
        <v>415</v>
      </c>
      <c r="B93" s="52" t="s">
        <v>416</v>
      </c>
      <c r="C93" s="54">
        <f>C94+C95</f>
        <v>0</v>
      </c>
      <c r="D93" s="54">
        <f t="shared" ref="D93" si="39">D94+D95</f>
        <v>16230276.439999999</v>
      </c>
      <c r="E93" s="54">
        <f t="shared" ref="E93" si="40">E94+E95</f>
        <v>0</v>
      </c>
      <c r="F93" s="54">
        <f t="shared" si="34"/>
        <v>16230276.439999999</v>
      </c>
      <c r="G93" s="54" t="s">
        <v>437</v>
      </c>
      <c r="H93" s="54">
        <f t="shared" si="36"/>
        <v>0</v>
      </c>
      <c r="J93" s="56"/>
    </row>
    <row r="94" spans="1:10" s="62" customFormat="1" ht="31.5">
      <c r="A94" s="65" t="s">
        <v>417</v>
      </c>
      <c r="B94" s="83" t="s">
        <v>418</v>
      </c>
      <c r="C94" s="61">
        <v>0</v>
      </c>
      <c r="D94" s="61">
        <v>16150357.140000001</v>
      </c>
      <c r="E94" s="61">
        <v>0</v>
      </c>
      <c r="F94" s="61">
        <f t="shared" si="34"/>
        <v>16150357.140000001</v>
      </c>
      <c r="G94" s="61" t="s">
        <v>437</v>
      </c>
      <c r="H94" s="61">
        <f t="shared" si="36"/>
        <v>0</v>
      </c>
      <c r="J94" s="56"/>
    </row>
    <row r="95" spans="1:10" s="62" customFormat="1" ht="31.5">
      <c r="A95" s="65" t="s">
        <v>419</v>
      </c>
      <c r="B95" s="71" t="s">
        <v>418</v>
      </c>
      <c r="C95" s="61">
        <v>0</v>
      </c>
      <c r="D95" s="61">
        <v>79919.3</v>
      </c>
      <c r="E95" s="61">
        <v>0</v>
      </c>
      <c r="F95" s="61">
        <f t="shared" si="34"/>
        <v>79919.3</v>
      </c>
      <c r="G95" s="61" t="s">
        <v>437</v>
      </c>
      <c r="H95" s="61">
        <f t="shared" si="36"/>
        <v>0</v>
      </c>
      <c r="J95" s="56"/>
    </row>
    <row r="96" spans="1:10" s="55" customFormat="1" ht="15.75">
      <c r="A96" s="67" t="s">
        <v>222</v>
      </c>
      <c r="B96" s="52" t="s">
        <v>221</v>
      </c>
      <c r="C96" s="54">
        <f>C97+C98</f>
        <v>0</v>
      </c>
      <c r="D96" s="54">
        <f t="shared" ref="D96:E96" si="41">D97+D98</f>
        <v>0</v>
      </c>
      <c r="E96" s="54">
        <f t="shared" si="41"/>
        <v>0</v>
      </c>
      <c r="F96" s="54">
        <f t="shared" si="34"/>
        <v>0</v>
      </c>
      <c r="G96" s="54" t="s">
        <v>437</v>
      </c>
      <c r="H96" s="54" t="s">
        <v>437</v>
      </c>
      <c r="J96" s="56"/>
    </row>
    <row r="97" spans="1:10" s="62" customFormat="1" ht="63">
      <c r="A97" s="65" t="s">
        <v>172</v>
      </c>
      <c r="B97" s="83" t="s">
        <v>171</v>
      </c>
      <c r="C97" s="61">
        <v>0</v>
      </c>
      <c r="D97" s="61">
        <v>0</v>
      </c>
      <c r="E97" s="61">
        <v>0</v>
      </c>
      <c r="F97" s="61">
        <f t="shared" si="34"/>
        <v>0</v>
      </c>
      <c r="G97" s="61" t="s">
        <v>437</v>
      </c>
      <c r="H97" s="61" t="s">
        <v>437</v>
      </c>
      <c r="J97" s="56"/>
    </row>
    <row r="98" spans="1:10" s="62" customFormat="1" ht="47.25">
      <c r="A98" s="65" t="s">
        <v>173</v>
      </c>
      <c r="B98" s="71" t="s">
        <v>174</v>
      </c>
      <c r="C98" s="61">
        <v>0</v>
      </c>
      <c r="D98" s="61">
        <v>0</v>
      </c>
      <c r="E98" s="61">
        <v>0</v>
      </c>
      <c r="F98" s="61">
        <f t="shared" si="34"/>
        <v>0</v>
      </c>
      <c r="G98" s="61" t="s">
        <v>437</v>
      </c>
      <c r="H98" s="61" t="s">
        <v>437</v>
      </c>
      <c r="J98" s="56"/>
    </row>
    <row r="99" spans="1:10" s="55" customFormat="1" ht="63">
      <c r="A99" s="63" t="s">
        <v>223</v>
      </c>
      <c r="B99" s="84" t="s">
        <v>17</v>
      </c>
      <c r="C99" s="69">
        <f>C100</f>
        <v>11927150</v>
      </c>
      <c r="D99" s="69">
        <f t="shared" ref="D99:E99" si="42">D100</f>
        <v>11969650</v>
      </c>
      <c r="E99" s="69">
        <f t="shared" si="42"/>
        <v>3350485.63</v>
      </c>
      <c r="F99" s="69">
        <f t="shared" si="34"/>
        <v>8619164.3699999992</v>
      </c>
      <c r="G99" s="69">
        <f t="shared" si="35"/>
        <v>28.09</v>
      </c>
      <c r="H99" s="69">
        <f t="shared" si="36"/>
        <v>27.99</v>
      </c>
      <c r="J99" s="56"/>
    </row>
    <row r="100" spans="1:10" s="55" customFormat="1" ht="63">
      <c r="A100" s="63" t="s">
        <v>360</v>
      </c>
      <c r="B100" s="84" t="s">
        <v>361</v>
      </c>
      <c r="C100" s="69">
        <f>C101+C102</f>
        <v>11927150</v>
      </c>
      <c r="D100" s="69">
        <f t="shared" ref="D100:E100" si="43">D101+D102</f>
        <v>11969650</v>
      </c>
      <c r="E100" s="69">
        <f t="shared" si="43"/>
        <v>3350485.63</v>
      </c>
      <c r="F100" s="69">
        <f t="shared" si="34"/>
        <v>8619164.3699999992</v>
      </c>
      <c r="G100" s="69">
        <f t="shared" si="35"/>
        <v>28.09</v>
      </c>
      <c r="H100" s="69">
        <f t="shared" si="36"/>
        <v>27.99</v>
      </c>
      <c r="J100" s="56"/>
    </row>
    <row r="101" spans="1:10" s="62" customFormat="1" ht="31.5">
      <c r="A101" s="66" t="s">
        <v>41</v>
      </c>
      <c r="B101" s="91" t="s">
        <v>224</v>
      </c>
      <c r="C101" s="72">
        <v>11927150</v>
      </c>
      <c r="D101" s="72">
        <v>11969650</v>
      </c>
      <c r="E101" s="72">
        <v>3350485.63</v>
      </c>
      <c r="F101" s="72">
        <f t="shared" si="34"/>
        <v>8619164.3699999992</v>
      </c>
      <c r="G101" s="72">
        <f t="shared" si="35"/>
        <v>28.09</v>
      </c>
      <c r="H101" s="72">
        <f t="shared" si="36"/>
        <v>27.99</v>
      </c>
      <c r="J101" s="56"/>
    </row>
    <row r="102" spans="1:10" s="55" customFormat="1" ht="31.5">
      <c r="A102" s="66" t="s">
        <v>44</v>
      </c>
      <c r="B102" s="71" t="s">
        <v>225</v>
      </c>
      <c r="C102" s="61">
        <v>0</v>
      </c>
      <c r="D102" s="61">
        <v>0</v>
      </c>
      <c r="E102" s="61">
        <v>0</v>
      </c>
      <c r="F102" s="61">
        <f t="shared" si="34"/>
        <v>0</v>
      </c>
      <c r="G102" s="61" t="s">
        <v>437</v>
      </c>
      <c r="H102" s="61" t="s">
        <v>437</v>
      </c>
      <c r="J102" s="56"/>
    </row>
    <row r="103" spans="1:10" s="55" customFormat="1" ht="63">
      <c r="A103" s="76" t="s">
        <v>257</v>
      </c>
      <c r="B103" s="63" t="s">
        <v>67</v>
      </c>
      <c r="C103" s="69">
        <f>C104+C108+C113+C129</f>
        <v>65527164.729999997</v>
      </c>
      <c r="D103" s="69">
        <f t="shared" ref="D103:E103" si="44">D104+D108+D113+D129</f>
        <v>68772976.239999995</v>
      </c>
      <c r="E103" s="69">
        <f t="shared" si="44"/>
        <v>1671097.14</v>
      </c>
      <c r="F103" s="69">
        <f t="shared" si="34"/>
        <v>67101879.100000001</v>
      </c>
      <c r="G103" s="69">
        <f t="shared" si="35"/>
        <v>2.5499999999999998</v>
      </c>
      <c r="H103" s="69">
        <f t="shared" si="36"/>
        <v>2.4300000000000002</v>
      </c>
      <c r="J103" s="56"/>
    </row>
    <row r="104" spans="1:10" s="55" customFormat="1" ht="31.5">
      <c r="A104" s="76" t="s">
        <v>258</v>
      </c>
      <c r="B104" s="64" t="s">
        <v>6</v>
      </c>
      <c r="C104" s="69">
        <f>C105</f>
        <v>6366471.4699999997</v>
      </c>
      <c r="D104" s="69">
        <f t="shared" ref="D104:E104" si="45">D105</f>
        <v>7679975</v>
      </c>
      <c r="E104" s="69">
        <f t="shared" si="45"/>
        <v>0</v>
      </c>
      <c r="F104" s="69">
        <f t="shared" si="34"/>
        <v>7679975</v>
      </c>
      <c r="G104" s="69">
        <f t="shared" si="35"/>
        <v>0</v>
      </c>
      <c r="H104" s="69">
        <f t="shared" si="36"/>
        <v>0</v>
      </c>
      <c r="J104" s="56"/>
    </row>
    <row r="105" spans="1:10" s="55" customFormat="1" ht="31.5">
      <c r="A105" s="76" t="s">
        <v>347</v>
      </c>
      <c r="B105" s="64" t="s">
        <v>259</v>
      </c>
      <c r="C105" s="69">
        <f>C106+C107</f>
        <v>6366471.4699999997</v>
      </c>
      <c r="D105" s="69">
        <f t="shared" ref="D105:E105" si="46">D106+D107</f>
        <v>7679975</v>
      </c>
      <c r="E105" s="69">
        <f t="shared" si="46"/>
        <v>0</v>
      </c>
      <c r="F105" s="69">
        <f t="shared" si="34"/>
        <v>7679975</v>
      </c>
      <c r="G105" s="69">
        <f t="shared" si="35"/>
        <v>0</v>
      </c>
      <c r="H105" s="69">
        <f t="shared" si="36"/>
        <v>0</v>
      </c>
      <c r="J105" s="56"/>
    </row>
    <row r="106" spans="1:10" s="62" customFormat="1" ht="47.25">
      <c r="A106" s="74" t="s">
        <v>136</v>
      </c>
      <c r="B106" s="71" t="s">
        <v>75</v>
      </c>
      <c r="C106" s="72">
        <v>4715904.79</v>
      </c>
      <c r="D106" s="72">
        <v>6029408.3200000003</v>
      </c>
      <c r="E106" s="72">
        <v>0</v>
      </c>
      <c r="F106" s="72">
        <f t="shared" si="34"/>
        <v>6029408.3200000003</v>
      </c>
      <c r="G106" s="72">
        <f t="shared" si="35"/>
        <v>0</v>
      </c>
      <c r="H106" s="72">
        <f t="shared" si="36"/>
        <v>0</v>
      </c>
      <c r="J106" s="56"/>
    </row>
    <row r="107" spans="1:10" s="62" customFormat="1" ht="31.5">
      <c r="A107" s="66" t="s">
        <v>137</v>
      </c>
      <c r="B107" s="71" t="s">
        <v>75</v>
      </c>
      <c r="C107" s="61">
        <v>1650566.68</v>
      </c>
      <c r="D107" s="61">
        <v>1650566.68</v>
      </c>
      <c r="E107" s="61">
        <v>0</v>
      </c>
      <c r="F107" s="61">
        <f t="shared" si="34"/>
        <v>1650566.68</v>
      </c>
      <c r="G107" s="61">
        <f t="shared" si="35"/>
        <v>0</v>
      </c>
      <c r="H107" s="61">
        <f t="shared" si="36"/>
        <v>0</v>
      </c>
      <c r="J107" s="56"/>
    </row>
    <row r="108" spans="1:10" s="55" customFormat="1" ht="63">
      <c r="A108" s="76" t="s">
        <v>260</v>
      </c>
      <c r="B108" s="64" t="s">
        <v>86</v>
      </c>
      <c r="C108" s="69">
        <f>C109</f>
        <v>36363379.560000002</v>
      </c>
      <c r="D108" s="69">
        <f t="shared" ref="D108:E108" si="47">D109</f>
        <v>36231799.270000003</v>
      </c>
      <c r="E108" s="69">
        <f t="shared" si="47"/>
        <v>259944</v>
      </c>
      <c r="F108" s="69">
        <f t="shared" si="34"/>
        <v>35971855.270000003</v>
      </c>
      <c r="G108" s="69">
        <f t="shared" si="35"/>
        <v>0.71</v>
      </c>
      <c r="H108" s="69">
        <f t="shared" si="36"/>
        <v>0.72</v>
      </c>
      <c r="J108" s="56"/>
    </row>
    <row r="109" spans="1:10" s="55" customFormat="1" ht="78.75">
      <c r="A109" s="76" t="s">
        <v>84</v>
      </c>
      <c r="B109" s="64" t="s">
        <v>87</v>
      </c>
      <c r="C109" s="69">
        <f>C110+C111+C112</f>
        <v>36363379.560000002</v>
      </c>
      <c r="D109" s="69">
        <f t="shared" ref="D109:E109" si="48">D110+D111+D112</f>
        <v>36231799.270000003</v>
      </c>
      <c r="E109" s="69">
        <f t="shared" si="48"/>
        <v>259944</v>
      </c>
      <c r="F109" s="69">
        <f t="shared" si="34"/>
        <v>35971855.270000003</v>
      </c>
      <c r="G109" s="69">
        <f t="shared" si="35"/>
        <v>0.71</v>
      </c>
      <c r="H109" s="69">
        <f t="shared" si="36"/>
        <v>0.72</v>
      </c>
      <c r="J109" s="56"/>
    </row>
    <row r="110" spans="1:10" s="55" customFormat="1" ht="63">
      <c r="A110" s="74" t="s">
        <v>105</v>
      </c>
      <c r="B110" s="60" t="s">
        <v>122</v>
      </c>
      <c r="C110" s="61">
        <v>13621230</v>
      </c>
      <c r="D110" s="61">
        <v>13550400</v>
      </c>
      <c r="E110" s="61">
        <v>0</v>
      </c>
      <c r="F110" s="61">
        <f t="shared" si="34"/>
        <v>13550400</v>
      </c>
      <c r="G110" s="61">
        <f t="shared" si="35"/>
        <v>0</v>
      </c>
      <c r="H110" s="61">
        <f t="shared" si="36"/>
        <v>0</v>
      </c>
      <c r="J110" s="56"/>
    </row>
    <row r="111" spans="1:10" s="62" customFormat="1" ht="63">
      <c r="A111" s="74" t="s">
        <v>85</v>
      </c>
      <c r="B111" s="60" t="s">
        <v>420</v>
      </c>
      <c r="C111" s="61">
        <v>21497171.399999999</v>
      </c>
      <c r="D111" s="61">
        <v>20648704.199999999</v>
      </c>
      <c r="E111" s="61">
        <v>0</v>
      </c>
      <c r="F111" s="61">
        <f t="shared" si="34"/>
        <v>20648704.199999999</v>
      </c>
      <c r="G111" s="61">
        <f t="shared" si="35"/>
        <v>0</v>
      </c>
      <c r="H111" s="61">
        <f t="shared" si="36"/>
        <v>0</v>
      </c>
      <c r="J111" s="56"/>
    </row>
    <row r="112" spans="1:10" s="55" customFormat="1" ht="63">
      <c r="A112" s="74" t="s">
        <v>105</v>
      </c>
      <c r="B112" s="60" t="s">
        <v>420</v>
      </c>
      <c r="C112" s="72">
        <v>1244978.1599999999</v>
      </c>
      <c r="D112" s="72">
        <v>2032695.07</v>
      </c>
      <c r="E112" s="72">
        <v>259944</v>
      </c>
      <c r="F112" s="72">
        <f t="shared" si="34"/>
        <v>1772751.07</v>
      </c>
      <c r="G112" s="72">
        <f t="shared" si="35"/>
        <v>20.88</v>
      </c>
      <c r="H112" s="72">
        <f t="shared" si="36"/>
        <v>12.79</v>
      </c>
      <c r="J112" s="56"/>
    </row>
    <row r="113" spans="1:10" s="55" customFormat="1" ht="47.25">
      <c r="A113" s="58" t="s">
        <v>300</v>
      </c>
      <c r="B113" s="53" t="s">
        <v>71</v>
      </c>
      <c r="C113" s="54">
        <f>C114+C119+C124+C127</f>
        <v>19593313.699999999</v>
      </c>
      <c r="D113" s="54">
        <f t="shared" ref="D113:E113" si="49">D114+D119+D124+D127</f>
        <v>21657201.969999999</v>
      </c>
      <c r="E113" s="54">
        <f t="shared" si="49"/>
        <v>1012890.8</v>
      </c>
      <c r="F113" s="54">
        <f t="shared" si="34"/>
        <v>20644311.170000002</v>
      </c>
      <c r="G113" s="54">
        <f t="shared" si="35"/>
        <v>5.17</v>
      </c>
      <c r="H113" s="54">
        <f t="shared" si="36"/>
        <v>4.68</v>
      </c>
      <c r="J113" s="56"/>
    </row>
    <row r="114" spans="1:10" s="55" customFormat="1" ht="47.25">
      <c r="A114" s="58" t="s">
        <v>311</v>
      </c>
      <c r="B114" s="53" t="s">
        <v>312</v>
      </c>
      <c r="C114" s="54">
        <f>C115+C116+C117+C118</f>
        <v>10064189.26</v>
      </c>
      <c r="D114" s="54">
        <f t="shared" ref="D114:E114" si="50">D115+D116+D117+D118</f>
        <v>9094670.4800000004</v>
      </c>
      <c r="E114" s="54">
        <f t="shared" si="50"/>
        <v>0</v>
      </c>
      <c r="F114" s="54">
        <f t="shared" si="34"/>
        <v>9094670.4800000004</v>
      </c>
      <c r="G114" s="54">
        <f t="shared" si="35"/>
        <v>0</v>
      </c>
      <c r="H114" s="54">
        <f t="shared" si="36"/>
        <v>0</v>
      </c>
      <c r="J114" s="56"/>
    </row>
    <row r="115" spans="1:10" s="55" customFormat="1" ht="31.5">
      <c r="A115" s="74" t="s">
        <v>313</v>
      </c>
      <c r="B115" s="60" t="s">
        <v>314</v>
      </c>
      <c r="C115" s="72">
        <v>288213.5</v>
      </c>
      <c r="D115" s="72">
        <v>0</v>
      </c>
      <c r="E115" s="72">
        <v>0</v>
      </c>
      <c r="F115" s="72">
        <f t="shared" si="34"/>
        <v>0</v>
      </c>
      <c r="G115" s="72">
        <f t="shared" si="35"/>
        <v>0</v>
      </c>
      <c r="H115" s="72" t="s">
        <v>437</v>
      </c>
      <c r="J115" s="56"/>
    </row>
    <row r="116" spans="1:10" s="55" customFormat="1" ht="63">
      <c r="A116" s="59" t="s">
        <v>133</v>
      </c>
      <c r="B116" s="66" t="s">
        <v>134</v>
      </c>
      <c r="C116" s="61">
        <v>9021913.1199999992</v>
      </c>
      <c r="D116" s="61">
        <v>9021913.1199999992</v>
      </c>
      <c r="E116" s="61">
        <v>0</v>
      </c>
      <c r="F116" s="61">
        <f t="shared" si="34"/>
        <v>9021913.1199999992</v>
      </c>
      <c r="G116" s="61">
        <f t="shared" si="35"/>
        <v>0</v>
      </c>
      <c r="H116" s="61">
        <f t="shared" si="36"/>
        <v>0</v>
      </c>
      <c r="J116" s="56"/>
    </row>
    <row r="117" spans="1:10" s="55" customFormat="1" ht="63">
      <c r="A117" s="59" t="s">
        <v>135</v>
      </c>
      <c r="B117" s="66" t="s">
        <v>134</v>
      </c>
      <c r="C117" s="61">
        <v>91130.44</v>
      </c>
      <c r="D117" s="61">
        <v>72757.36</v>
      </c>
      <c r="E117" s="61">
        <v>0</v>
      </c>
      <c r="F117" s="61">
        <f t="shared" si="34"/>
        <v>72757.36</v>
      </c>
      <c r="G117" s="61">
        <f t="shared" si="35"/>
        <v>0</v>
      </c>
      <c r="H117" s="61">
        <f t="shared" si="36"/>
        <v>0</v>
      </c>
      <c r="J117" s="56"/>
    </row>
    <row r="118" spans="1:10" s="55" customFormat="1" ht="78.75">
      <c r="A118" s="59" t="s">
        <v>315</v>
      </c>
      <c r="B118" s="60" t="s">
        <v>74</v>
      </c>
      <c r="C118" s="61">
        <v>662932.19999999995</v>
      </c>
      <c r="D118" s="61">
        <v>0</v>
      </c>
      <c r="E118" s="61">
        <v>0</v>
      </c>
      <c r="F118" s="61">
        <f t="shared" si="34"/>
        <v>0</v>
      </c>
      <c r="G118" s="61">
        <f t="shared" si="35"/>
        <v>0</v>
      </c>
      <c r="H118" s="61" t="s">
        <v>437</v>
      </c>
      <c r="J118" s="56"/>
    </row>
    <row r="119" spans="1:10" s="55" customFormat="1" ht="31.5">
      <c r="A119" s="58" t="s">
        <v>301</v>
      </c>
      <c r="B119" s="53" t="s">
        <v>302</v>
      </c>
      <c r="C119" s="54">
        <f>C120+C121+C122+C123</f>
        <v>7419038.4699999997</v>
      </c>
      <c r="D119" s="54">
        <f t="shared" ref="D119:E119" si="51">D120+D121+D122+D123</f>
        <v>7419038.4699999997</v>
      </c>
      <c r="E119" s="54">
        <f t="shared" si="51"/>
        <v>1012890.8</v>
      </c>
      <c r="F119" s="54">
        <f t="shared" si="34"/>
        <v>6406147.6699999999</v>
      </c>
      <c r="G119" s="54">
        <f t="shared" si="35"/>
        <v>13.65</v>
      </c>
      <c r="H119" s="54">
        <f t="shared" si="36"/>
        <v>13.65</v>
      </c>
      <c r="J119" s="56"/>
    </row>
    <row r="120" spans="1:10" s="55" customFormat="1" ht="31.5">
      <c r="A120" s="59" t="s">
        <v>78</v>
      </c>
      <c r="B120" s="59" t="s">
        <v>79</v>
      </c>
      <c r="C120" s="61">
        <v>850000</v>
      </c>
      <c r="D120" s="61">
        <v>850000</v>
      </c>
      <c r="E120" s="61">
        <v>0</v>
      </c>
      <c r="F120" s="61">
        <f t="shared" si="34"/>
        <v>850000</v>
      </c>
      <c r="G120" s="61">
        <f t="shared" si="35"/>
        <v>0</v>
      </c>
      <c r="H120" s="61">
        <f t="shared" si="36"/>
        <v>0</v>
      </c>
      <c r="J120" s="56"/>
    </row>
    <row r="121" spans="1:10" s="55" customFormat="1" ht="47.25">
      <c r="A121" s="59" t="s">
        <v>305</v>
      </c>
      <c r="B121" s="59" t="s">
        <v>304</v>
      </c>
      <c r="C121" s="61">
        <v>2637200.4700000002</v>
      </c>
      <c r="D121" s="61">
        <v>2637200.4700000002</v>
      </c>
      <c r="E121" s="61">
        <v>1012890.8</v>
      </c>
      <c r="F121" s="61">
        <f t="shared" si="34"/>
        <v>1624309.67</v>
      </c>
      <c r="G121" s="61">
        <f t="shared" si="35"/>
        <v>38.409999999999997</v>
      </c>
      <c r="H121" s="61">
        <f t="shared" si="36"/>
        <v>38.409999999999997</v>
      </c>
      <c r="J121" s="56"/>
    </row>
    <row r="122" spans="1:10" s="55" customFormat="1" ht="47.25">
      <c r="A122" s="59" t="s">
        <v>393</v>
      </c>
      <c r="B122" s="59" t="s">
        <v>303</v>
      </c>
      <c r="C122" s="61">
        <v>1000000</v>
      </c>
      <c r="D122" s="61">
        <v>1000000</v>
      </c>
      <c r="E122" s="61">
        <v>0</v>
      </c>
      <c r="F122" s="61">
        <f t="shared" si="34"/>
        <v>1000000</v>
      </c>
      <c r="G122" s="61">
        <f t="shared" si="35"/>
        <v>0</v>
      </c>
      <c r="H122" s="61">
        <f t="shared" si="36"/>
        <v>0</v>
      </c>
      <c r="J122" s="56"/>
    </row>
    <row r="123" spans="1:10" s="55" customFormat="1" ht="47.25">
      <c r="A123" s="59" t="s">
        <v>317</v>
      </c>
      <c r="B123" s="59" t="s">
        <v>316</v>
      </c>
      <c r="C123" s="61">
        <v>2931838</v>
      </c>
      <c r="D123" s="61">
        <v>2931838</v>
      </c>
      <c r="E123" s="61">
        <v>0</v>
      </c>
      <c r="F123" s="61">
        <f t="shared" si="34"/>
        <v>2931838</v>
      </c>
      <c r="G123" s="61">
        <f t="shared" si="35"/>
        <v>0</v>
      </c>
      <c r="H123" s="61">
        <f t="shared" si="36"/>
        <v>0</v>
      </c>
      <c r="J123" s="56"/>
    </row>
    <row r="124" spans="1:10" s="55" customFormat="1" ht="31.5">
      <c r="A124" s="76" t="s">
        <v>88</v>
      </c>
      <c r="B124" s="63" t="s">
        <v>114</v>
      </c>
      <c r="C124" s="54">
        <f>C125+C126</f>
        <v>1680085.97</v>
      </c>
      <c r="D124" s="54">
        <f t="shared" ref="D124:E124" si="52">D125+D126</f>
        <v>1645445.02</v>
      </c>
      <c r="E124" s="54">
        <f t="shared" si="52"/>
        <v>0</v>
      </c>
      <c r="F124" s="54">
        <f t="shared" si="34"/>
        <v>1645445.02</v>
      </c>
      <c r="G124" s="54">
        <f t="shared" si="35"/>
        <v>0</v>
      </c>
      <c r="H124" s="54">
        <f t="shared" si="36"/>
        <v>0</v>
      </c>
      <c r="J124" s="56"/>
    </row>
    <row r="125" spans="1:10" s="55" customFormat="1" ht="47.25">
      <c r="A125" s="74" t="s">
        <v>89</v>
      </c>
      <c r="B125" s="60" t="s">
        <v>115</v>
      </c>
      <c r="C125" s="61">
        <v>1596081.67</v>
      </c>
      <c r="D125" s="61">
        <v>1596081.67</v>
      </c>
      <c r="E125" s="61">
        <v>0</v>
      </c>
      <c r="F125" s="61">
        <f t="shared" si="34"/>
        <v>1596081.67</v>
      </c>
      <c r="G125" s="61">
        <f t="shared" si="35"/>
        <v>0</v>
      </c>
      <c r="H125" s="61">
        <f t="shared" si="36"/>
        <v>0</v>
      </c>
      <c r="J125" s="56"/>
    </row>
    <row r="126" spans="1:10" s="55" customFormat="1" ht="47.25">
      <c r="A126" s="74" t="s">
        <v>93</v>
      </c>
      <c r="B126" s="60" t="s">
        <v>115</v>
      </c>
      <c r="C126" s="61">
        <v>84004.3</v>
      </c>
      <c r="D126" s="61">
        <v>49363.35</v>
      </c>
      <c r="E126" s="61">
        <v>0</v>
      </c>
      <c r="F126" s="61">
        <f t="shared" si="34"/>
        <v>49363.35</v>
      </c>
      <c r="G126" s="61">
        <f t="shared" si="35"/>
        <v>0</v>
      </c>
      <c r="H126" s="61">
        <f t="shared" si="36"/>
        <v>0</v>
      </c>
      <c r="J126" s="56"/>
    </row>
    <row r="127" spans="1:10" s="55" customFormat="1" ht="47.25">
      <c r="A127" s="95" t="s">
        <v>319</v>
      </c>
      <c r="B127" s="53" t="s">
        <v>318</v>
      </c>
      <c r="C127" s="54">
        <f>C128</f>
        <v>430000</v>
      </c>
      <c r="D127" s="54">
        <f t="shared" ref="D127:E127" si="53">D128</f>
        <v>3498048</v>
      </c>
      <c r="E127" s="54">
        <f t="shared" si="53"/>
        <v>0</v>
      </c>
      <c r="F127" s="54">
        <f t="shared" si="34"/>
        <v>3498048</v>
      </c>
      <c r="G127" s="54">
        <f t="shared" si="35"/>
        <v>0</v>
      </c>
      <c r="H127" s="54">
        <f t="shared" si="36"/>
        <v>0</v>
      </c>
      <c r="J127" s="56"/>
    </row>
    <row r="128" spans="1:10" s="55" customFormat="1" ht="31.5">
      <c r="A128" s="73" t="s">
        <v>320</v>
      </c>
      <c r="B128" s="66" t="s">
        <v>321</v>
      </c>
      <c r="C128" s="61">
        <v>430000</v>
      </c>
      <c r="D128" s="61">
        <v>3498048</v>
      </c>
      <c r="E128" s="61">
        <v>0</v>
      </c>
      <c r="F128" s="61">
        <f t="shared" si="34"/>
        <v>3498048</v>
      </c>
      <c r="G128" s="61">
        <f t="shared" si="35"/>
        <v>0</v>
      </c>
      <c r="H128" s="61">
        <f t="shared" si="36"/>
        <v>0</v>
      </c>
      <c r="J128" s="56"/>
    </row>
    <row r="129" spans="1:10" s="55" customFormat="1" ht="31.5">
      <c r="A129" s="58" t="s">
        <v>306</v>
      </c>
      <c r="B129" s="53" t="s">
        <v>307</v>
      </c>
      <c r="C129" s="54">
        <v>3204000</v>
      </c>
      <c r="D129" s="54">
        <v>3204000</v>
      </c>
      <c r="E129" s="54">
        <f>E130</f>
        <v>398262.34</v>
      </c>
      <c r="F129" s="54">
        <f t="shared" si="34"/>
        <v>2805737.66</v>
      </c>
      <c r="G129" s="54">
        <f t="shared" si="35"/>
        <v>12.43</v>
      </c>
      <c r="H129" s="54">
        <f t="shared" si="36"/>
        <v>12.43</v>
      </c>
      <c r="J129" s="56"/>
    </row>
    <row r="130" spans="1:10" s="55" customFormat="1" ht="47.25">
      <c r="A130" s="58" t="s">
        <v>310</v>
      </c>
      <c r="B130" s="53" t="s">
        <v>308</v>
      </c>
      <c r="C130" s="54">
        <f>C131</f>
        <v>3204000</v>
      </c>
      <c r="D130" s="54">
        <f t="shared" ref="D130:E130" si="54">D131</f>
        <v>3204000</v>
      </c>
      <c r="E130" s="54">
        <f t="shared" si="54"/>
        <v>398262.34</v>
      </c>
      <c r="F130" s="54">
        <f t="shared" si="34"/>
        <v>2805737.66</v>
      </c>
      <c r="G130" s="54">
        <f t="shared" si="35"/>
        <v>12.43</v>
      </c>
      <c r="H130" s="54">
        <f t="shared" si="36"/>
        <v>12.43</v>
      </c>
      <c r="J130" s="56"/>
    </row>
    <row r="131" spans="1:10" s="55" customFormat="1" ht="31.5">
      <c r="A131" s="94" t="s">
        <v>45</v>
      </c>
      <c r="B131" s="66" t="s">
        <v>309</v>
      </c>
      <c r="C131" s="61">
        <v>3204000</v>
      </c>
      <c r="D131" s="61">
        <v>3204000</v>
      </c>
      <c r="E131" s="61">
        <v>398262.34</v>
      </c>
      <c r="F131" s="61">
        <f t="shared" si="34"/>
        <v>2805737.66</v>
      </c>
      <c r="G131" s="61">
        <f t="shared" si="35"/>
        <v>12.43</v>
      </c>
      <c r="H131" s="61">
        <f t="shared" si="36"/>
        <v>12.43</v>
      </c>
      <c r="J131" s="56"/>
    </row>
    <row r="132" spans="1:10" s="55" customFormat="1" ht="63">
      <c r="A132" s="67" t="s">
        <v>236</v>
      </c>
      <c r="B132" s="63" t="s">
        <v>50</v>
      </c>
      <c r="C132" s="69">
        <f>C133</f>
        <v>1500000</v>
      </c>
      <c r="D132" s="69">
        <f t="shared" ref="D132:E133" si="55">D133</f>
        <v>3722291.49</v>
      </c>
      <c r="E132" s="69">
        <f t="shared" si="55"/>
        <v>0</v>
      </c>
      <c r="F132" s="69">
        <f t="shared" si="34"/>
        <v>3722291.49</v>
      </c>
      <c r="G132" s="69">
        <f t="shared" si="35"/>
        <v>0</v>
      </c>
      <c r="H132" s="69">
        <f t="shared" si="36"/>
        <v>0</v>
      </c>
      <c r="J132" s="56"/>
    </row>
    <row r="133" spans="1:10" s="55" customFormat="1" ht="47.25">
      <c r="A133" s="67" t="s">
        <v>51</v>
      </c>
      <c r="B133" s="63" t="s">
        <v>52</v>
      </c>
      <c r="C133" s="69">
        <f>C134</f>
        <v>1500000</v>
      </c>
      <c r="D133" s="69">
        <f t="shared" si="55"/>
        <v>3722291.49</v>
      </c>
      <c r="E133" s="69">
        <f t="shared" si="55"/>
        <v>0</v>
      </c>
      <c r="F133" s="69">
        <f t="shared" si="34"/>
        <v>3722291.49</v>
      </c>
      <c r="G133" s="69">
        <f t="shared" si="35"/>
        <v>0</v>
      </c>
      <c r="H133" s="69">
        <f t="shared" si="36"/>
        <v>0</v>
      </c>
      <c r="J133" s="56"/>
    </row>
    <row r="134" spans="1:10" s="55" customFormat="1" ht="47.25">
      <c r="A134" s="63" t="s">
        <v>363</v>
      </c>
      <c r="B134" s="63" t="s">
        <v>362</v>
      </c>
      <c r="C134" s="69">
        <f>C135+C136+C137</f>
        <v>1500000</v>
      </c>
      <c r="D134" s="69">
        <f t="shared" ref="D134:E134" si="56">D135+D136+D137</f>
        <v>3722291.49</v>
      </c>
      <c r="E134" s="69">
        <f t="shared" si="56"/>
        <v>0</v>
      </c>
      <c r="F134" s="69">
        <f t="shared" si="34"/>
        <v>3722291.49</v>
      </c>
      <c r="G134" s="69">
        <f t="shared" si="35"/>
        <v>0</v>
      </c>
      <c r="H134" s="69">
        <f t="shared" si="36"/>
        <v>0</v>
      </c>
      <c r="J134" s="56"/>
    </row>
    <row r="135" spans="1:10" s="55" customFormat="1" ht="47.25">
      <c r="A135" s="66" t="s">
        <v>364</v>
      </c>
      <c r="B135" s="66" t="s">
        <v>235</v>
      </c>
      <c r="C135" s="72">
        <v>500000</v>
      </c>
      <c r="D135" s="72">
        <v>500000</v>
      </c>
      <c r="E135" s="72">
        <v>0</v>
      </c>
      <c r="F135" s="72">
        <f t="shared" si="34"/>
        <v>500000</v>
      </c>
      <c r="G135" s="72">
        <f t="shared" si="35"/>
        <v>0</v>
      </c>
      <c r="H135" s="72">
        <f t="shared" si="36"/>
        <v>0</v>
      </c>
      <c r="J135" s="56"/>
    </row>
    <row r="136" spans="1:10" s="55" customFormat="1" ht="31.5">
      <c r="A136" s="66" t="s">
        <v>278</v>
      </c>
      <c r="B136" s="66" t="s">
        <v>383</v>
      </c>
      <c r="C136" s="72">
        <v>500000</v>
      </c>
      <c r="D136" s="72">
        <v>2722291.49</v>
      </c>
      <c r="E136" s="72">
        <v>0</v>
      </c>
      <c r="F136" s="72">
        <f t="shared" si="34"/>
        <v>2722291.49</v>
      </c>
      <c r="G136" s="72">
        <f t="shared" si="35"/>
        <v>0</v>
      </c>
      <c r="H136" s="72">
        <f t="shared" si="36"/>
        <v>0</v>
      </c>
      <c r="J136" s="56"/>
    </row>
    <row r="137" spans="1:10" s="55" customFormat="1" ht="47.25">
      <c r="A137" s="66" t="s">
        <v>389</v>
      </c>
      <c r="B137" s="66" t="s">
        <v>388</v>
      </c>
      <c r="C137" s="72">
        <v>500000</v>
      </c>
      <c r="D137" s="72">
        <v>500000</v>
      </c>
      <c r="E137" s="72">
        <v>0</v>
      </c>
      <c r="F137" s="72">
        <f t="shared" si="34"/>
        <v>500000</v>
      </c>
      <c r="G137" s="72">
        <f t="shared" si="35"/>
        <v>0</v>
      </c>
      <c r="H137" s="72">
        <f t="shared" si="36"/>
        <v>0</v>
      </c>
      <c r="J137" s="56"/>
    </row>
    <row r="138" spans="1:10" s="55" customFormat="1" ht="47.25">
      <c r="A138" s="52" t="s">
        <v>263</v>
      </c>
      <c r="B138" s="64" t="s">
        <v>8</v>
      </c>
      <c r="C138" s="69">
        <f>C139</f>
        <v>18300299.199999999</v>
      </c>
      <c r="D138" s="69">
        <f t="shared" ref="D138:E139" si="57">D139</f>
        <v>17944906.280000001</v>
      </c>
      <c r="E138" s="69">
        <f t="shared" si="57"/>
        <v>3209975.68</v>
      </c>
      <c r="F138" s="69">
        <f t="shared" si="34"/>
        <v>14734930.6</v>
      </c>
      <c r="G138" s="69">
        <f t="shared" si="35"/>
        <v>17.54</v>
      </c>
      <c r="H138" s="69">
        <f t="shared" si="36"/>
        <v>17.89</v>
      </c>
      <c r="J138" s="56"/>
    </row>
    <row r="139" spans="1:10" s="55" customFormat="1" ht="47.25">
      <c r="A139" s="52" t="s">
        <v>264</v>
      </c>
      <c r="B139" s="64" t="s">
        <v>9</v>
      </c>
      <c r="C139" s="69">
        <f>C140</f>
        <v>18300299.199999999</v>
      </c>
      <c r="D139" s="69">
        <f t="shared" si="57"/>
        <v>17944906.280000001</v>
      </c>
      <c r="E139" s="69">
        <f t="shared" si="57"/>
        <v>3209975.68</v>
      </c>
      <c r="F139" s="69">
        <f t="shared" si="34"/>
        <v>14734930.6</v>
      </c>
      <c r="G139" s="69">
        <f t="shared" si="35"/>
        <v>17.54</v>
      </c>
      <c r="H139" s="69">
        <f t="shared" si="36"/>
        <v>17.89</v>
      </c>
      <c r="J139" s="56"/>
    </row>
    <row r="140" spans="1:10" s="55" customFormat="1" ht="47.25">
      <c r="A140" s="52" t="s">
        <v>264</v>
      </c>
      <c r="B140" s="64" t="s">
        <v>269</v>
      </c>
      <c r="C140" s="69">
        <f>C141+C142+C143+C144+C145</f>
        <v>18300299.199999999</v>
      </c>
      <c r="D140" s="69">
        <f t="shared" ref="D140:E140" si="58">D141+D142+D143+D144+D145</f>
        <v>17944906.280000001</v>
      </c>
      <c r="E140" s="69">
        <f t="shared" si="58"/>
        <v>3209975.68</v>
      </c>
      <c r="F140" s="69">
        <f t="shared" si="34"/>
        <v>14734930.6</v>
      </c>
      <c r="G140" s="69">
        <f t="shared" si="35"/>
        <v>17.54</v>
      </c>
      <c r="H140" s="69">
        <f t="shared" si="36"/>
        <v>17.89</v>
      </c>
      <c r="J140" s="56"/>
    </row>
    <row r="141" spans="1:10" s="55" customFormat="1" ht="78.75">
      <c r="A141" s="71" t="s">
        <v>39</v>
      </c>
      <c r="B141" s="77" t="s">
        <v>268</v>
      </c>
      <c r="C141" s="61">
        <v>2690000</v>
      </c>
      <c r="D141" s="61">
        <v>2690000</v>
      </c>
      <c r="E141" s="61">
        <v>388303</v>
      </c>
      <c r="F141" s="61">
        <f t="shared" si="34"/>
        <v>2301697</v>
      </c>
      <c r="G141" s="61">
        <f t="shared" si="35"/>
        <v>14.44</v>
      </c>
      <c r="H141" s="61">
        <f t="shared" si="36"/>
        <v>14.44</v>
      </c>
      <c r="J141" s="56"/>
    </row>
    <row r="142" spans="1:10" s="62" customFormat="1" ht="31.5">
      <c r="A142" s="71" t="s">
        <v>40</v>
      </c>
      <c r="B142" s="77" t="s">
        <v>267</v>
      </c>
      <c r="C142" s="61">
        <v>1759968</v>
      </c>
      <c r="D142" s="61">
        <v>1759968</v>
      </c>
      <c r="E142" s="61">
        <v>0</v>
      </c>
      <c r="F142" s="61">
        <f t="shared" si="34"/>
        <v>1759968</v>
      </c>
      <c r="G142" s="61">
        <f t="shared" si="35"/>
        <v>0</v>
      </c>
      <c r="H142" s="61">
        <f t="shared" si="36"/>
        <v>0</v>
      </c>
      <c r="J142" s="56"/>
    </row>
    <row r="143" spans="1:10" s="62" customFormat="1" ht="47.25">
      <c r="A143" s="66" t="s">
        <v>46</v>
      </c>
      <c r="B143" s="77" t="s">
        <v>270</v>
      </c>
      <c r="C143" s="61">
        <v>13494938.279999999</v>
      </c>
      <c r="D143" s="61">
        <v>13494938.279999999</v>
      </c>
      <c r="E143" s="61">
        <v>2821672.68</v>
      </c>
      <c r="F143" s="61">
        <f t="shared" si="34"/>
        <v>10673265.6</v>
      </c>
      <c r="G143" s="61">
        <f t="shared" si="35"/>
        <v>20.91</v>
      </c>
      <c r="H143" s="61">
        <f t="shared" si="36"/>
        <v>20.91</v>
      </c>
      <c r="J143" s="56"/>
    </row>
    <row r="144" spans="1:10" s="55" customFormat="1" ht="47.25">
      <c r="A144" s="74" t="s">
        <v>124</v>
      </c>
      <c r="B144" s="83" t="s">
        <v>265</v>
      </c>
      <c r="C144" s="72">
        <v>337623.27</v>
      </c>
      <c r="D144" s="72">
        <v>0</v>
      </c>
      <c r="E144" s="72">
        <v>0</v>
      </c>
      <c r="F144" s="72">
        <f t="shared" si="34"/>
        <v>0</v>
      </c>
      <c r="G144" s="72">
        <f t="shared" si="35"/>
        <v>0</v>
      </c>
      <c r="H144" s="72" t="s">
        <v>437</v>
      </c>
      <c r="J144" s="56"/>
    </row>
    <row r="145" spans="1:10" s="55" customFormat="1" ht="31.5">
      <c r="A145" s="74" t="s">
        <v>138</v>
      </c>
      <c r="B145" s="83" t="s">
        <v>266</v>
      </c>
      <c r="C145" s="72">
        <v>17769.650000000001</v>
      </c>
      <c r="D145" s="72">
        <v>0</v>
      </c>
      <c r="E145" s="72">
        <v>0</v>
      </c>
      <c r="F145" s="72">
        <f t="shared" ref="F145:F217" si="59">$D145-$E145</f>
        <v>0</v>
      </c>
      <c r="G145" s="72">
        <f t="shared" ref="G145:G217" si="60">$E145/$C145*100</f>
        <v>0</v>
      </c>
      <c r="H145" s="72" t="s">
        <v>437</v>
      </c>
      <c r="J145" s="56"/>
    </row>
    <row r="146" spans="1:10" s="55" customFormat="1" ht="47.25">
      <c r="A146" s="52" t="s">
        <v>271</v>
      </c>
      <c r="B146" s="96" t="s">
        <v>53</v>
      </c>
      <c r="C146" s="69">
        <f>C147+C150</f>
        <v>5717979</v>
      </c>
      <c r="D146" s="69">
        <f t="shared" ref="D146:E146" si="61">D147+D150</f>
        <v>6568552.3600000003</v>
      </c>
      <c r="E146" s="69">
        <f t="shared" si="61"/>
        <v>1273163.26</v>
      </c>
      <c r="F146" s="69">
        <f t="shared" si="59"/>
        <v>5295389.0999999996</v>
      </c>
      <c r="G146" s="69">
        <f t="shared" si="60"/>
        <v>22.27</v>
      </c>
      <c r="H146" s="69">
        <f t="shared" ref="H146:H217" si="62">$E146/$D146*100</f>
        <v>19.38</v>
      </c>
      <c r="J146" s="56"/>
    </row>
    <row r="147" spans="1:10" s="55" customFormat="1" ht="31.5">
      <c r="A147" s="52" t="s">
        <v>279</v>
      </c>
      <c r="B147" s="63" t="s">
        <v>54</v>
      </c>
      <c r="C147" s="97">
        <f>C148</f>
        <v>914479</v>
      </c>
      <c r="D147" s="97">
        <f t="shared" ref="D147:E148" si="63">D148</f>
        <v>914479</v>
      </c>
      <c r="E147" s="97">
        <f t="shared" si="63"/>
        <v>0</v>
      </c>
      <c r="F147" s="97">
        <f t="shared" si="59"/>
        <v>914479</v>
      </c>
      <c r="G147" s="97">
        <f t="shared" si="60"/>
        <v>0</v>
      </c>
      <c r="H147" s="97">
        <f t="shared" si="62"/>
        <v>0</v>
      </c>
      <c r="J147" s="56"/>
    </row>
    <row r="148" spans="1:10" s="55" customFormat="1" ht="31.5">
      <c r="A148" s="92" t="s">
        <v>280</v>
      </c>
      <c r="B148" s="63" t="s">
        <v>281</v>
      </c>
      <c r="C148" s="54">
        <f>C149</f>
        <v>914479</v>
      </c>
      <c r="D148" s="54">
        <f t="shared" si="63"/>
        <v>914479</v>
      </c>
      <c r="E148" s="54">
        <f t="shared" si="63"/>
        <v>0</v>
      </c>
      <c r="F148" s="54">
        <f t="shared" si="59"/>
        <v>914479</v>
      </c>
      <c r="G148" s="54">
        <f t="shared" si="60"/>
        <v>0</v>
      </c>
      <c r="H148" s="54">
        <f t="shared" si="62"/>
        <v>0</v>
      </c>
      <c r="J148" s="56"/>
    </row>
    <row r="149" spans="1:10" s="62" customFormat="1" ht="15.75">
      <c r="A149" s="65" t="s">
        <v>282</v>
      </c>
      <c r="B149" s="66" t="s">
        <v>283</v>
      </c>
      <c r="C149" s="61">
        <v>914479</v>
      </c>
      <c r="D149" s="61">
        <v>914479</v>
      </c>
      <c r="E149" s="61">
        <v>0</v>
      </c>
      <c r="F149" s="61">
        <f t="shared" si="59"/>
        <v>914479</v>
      </c>
      <c r="G149" s="61">
        <f t="shared" si="60"/>
        <v>0</v>
      </c>
      <c r="H149" s="61">
        <f t="shared" si="62"/>
        <v>0</v>
      </c>
      <c r="J149" s="56"/>
    </row>
    <row r="150" spans="1:10" s="55" customFormat="1" ht="15.75">
      <c r="A150" s="92" t="s">
        <v>272</v>
      </c>
      <c r="B150" s="63" t="s">
        <v>55</v>
      </c>
      <c r="C150" s="54">
        <f>C151</f>
        <v>4803500</v>
      </c>
      <c r="D150" s="54">
        <f t="shared" ref="D150:E150" si="64">D151</f>
        <v>5654073.3600000003</v>
      </c>
      <c r="E150" s="54">
        <f t="shared" si="64"/>
        <v>1273163.26</v>
      </c>
      <c r="F150" s="54">
        <f t="shared" si="59"/>
        <v>4380910.0999999996</v>
      </c>
      <c r="G150" s="54">
        <f t="shared" si="60"/>
        <v>26.5</v>
      </c>
      <c r="H150" s="54">
        <f t="shared" si="62"/>
        <v>22.52</v>
      </c>
      <c r="J150" s="56"/>
    </row>
    <row r="151" spans="1:10" s="55" customFormat="1" ht="31.5">
      <c r="A151" s="92" t="s">
        <v>274</v>
      </c>
      <c r="B151" s="63" t="s">
        <v>273</v>
      </c>
      <c r="C151" s="54">
        <f>C152+C153+C154</f>
        <v>4803500</v>
      </c>
      <c r="D151" s="54">
        <f t="shared" ref="D151:E151" si="65">D152+D153+D154</f>
        <v>5654073.3600000003</v>
      </c>
      <c r="E151" s="54">
        <f t="shared" si="65"/>
        <v>1273163.26</v>
      </c>
      <c r="F151" s="54">
        <f t="shared" si="59"/>
        <v>4380910.0999999996</v>
      </c>
      <c r="G151" s="54">
        <f t="shared" si="60"/>
        <v>26.5</v>
      </c>
      <c r="H151" s="54">
        <f t="shared" si="62"/>
        <v>22.52</v>
      </c>
      <c r="J151" s="56"/>
    </row>
    <row r="152" spans="1:10" s="62" customFormat="1" ht="63">
      <c r="A152" s="65" t="s">
        <v>287</v>
      </c>
      <c r="B152" s="66" t="s">
        <v>286</v>
      </c>
      <c r="C152" s="61">
        <v>3500</v>
      </c>
      <c r="D152" s="61">
        <v>3500</v>
      </c>
      <c r="E152" s="61">
        <v>0</v>
      </c>
      <c r="F152" s="61">
        <f t="shared" si="59"/>
        <v>3500</v>
      </c>
      <c r="G152" s="61">
        <f t="shared" si="60"/>
        <v>0</v>
      </c>
      <c r="H152" s="61">
        <f t="shared" si="62"/>
        <v>0</v>
      </c>
      <c r="J152" s="56"/>
    </row>
    <row r="153" spans="1:10" s="62" customFormat="1" ht="47.25">
      <c r="A153" s="65" t="s">
        <v>284</v>
      </c>
      <c r="B153" s="66" t="s">
        <v>285</v>
      </c>
      <c r="C153" s="61">
        <v>100000</v>
      </c>
      <c r="D153" s="61">
        <v>100000</v>
      </c>
      <c r="E153" s="61">
        <v>0</v>
      </c>
      <c r="F153" s="61">
        <f t="shared" si="59"/>
        <v>100000</v>
      </c>
      <c r="G153" s="61">
        <f t="shared" si="60"/>
        <v>0</v>
      </c>
      <c r="H153" s="61">
        <f t="shared" si="62"/>
        <v>0</v>
      </c>
      <c r="J153" s="56"/>
    </row>
    <row r="154" spans="1:10" s="62" customFormat="1" ht="47.25">
      <c r="A154" s="66" t="s">
        <v>275</v>
      </c>
      <c r="B154" s="66" t="s">
        <v>276</v>
      </c>
      <c r="C154" s="61">
        <v>4700000</v>
      </c>
      <c r="D154" s="61">
        <v>5550573.3600000003</v>
      </c>
      <c r="E154" s="61">
        <v>1273163.26</v>
      </c>
      <c r="F154" s="61">
        <f t="shared" si="59"/>
        <v>4277410.0999999996</v>
      </c>
      <c r="G154" s="61">
        <f t="shared" si="60"/>
        <v>27.09</v>
      </c>
      <c r="H154" s="61">
        <f t="shared" si="62"/>
        <v>22.94</v>
      </c>
      <c r="J154" s="56"/>
    </row>
    <row r="155" spans="1:10" s="55" customFormat="1" ht="47.25">
      <c r="A155" s="52" t="s">
        <v>237</v>
      </c>
      <c r="B155" s="64" t="s">
        <v>59</v>
      </c>
      <c r="C155" s="69">
        <f>C156+C161</f>
        <v>159305926.68000001</v>
      </c>
      <c r="D155" s="69">
        <f>D156+D161</f>
        <v>159645926.68000001</v>
      </c>
      <c r="E155" s="69">
        <f t="shared" ref="E155" si="66">E156+E161</f>
        <v>5382830.4400000004</v>
      </c>
      <c r="F155" s="69">
        <f t="shared" si="59"/>
        <v>154263096.24000001</v>
      </c>
      <c r="G155" s="69">
        <f t="shared" si="60"/>
        <v>3.38</v>
      </c>
      <c r="H155" s="69">
        <f t="shared" si="62"/>
        <v>3.37</v>
      </c>
      <c r="J155" s="56"/>
    </row>
    <row r="156" spans="1:10" s="55" customFormat="1" ht="47.25">
      <c r="A156" s="52" t="s">
        <v>238</v>
      </c>
      <c r="B156" s="63" t="s">
        <v>60</v>
      </c>
      <c r="C156" s="69">
        <v>9086926.6799999997</v>
      </c>
      <c r="D156" s="69">
        <f>D157</f>
        <v>9426926.6799999997</v>
      </c>
      <c r="E156" s="69">
        <f>E157</f>
        <v>734002.32</v>
      </c>
      <c r="F156" s="69">
        <f t="shared" si="59"/>
        <v>8692924.3599999994</v>
      </c>
      <c r="G156" s="69">
        <f t="shared" si="60"/>
        <v>8.08</v>
      </c>
      <c r="H156" s="69">
        <f t="shared" si="62"/>
        <v>7.79</v>
      </c>
      <c r="J156" s="56"/>
    </row>
    <row r="157" spans="1:10" s="55" customFormat="1" ht="47.25">
      <c r="A157" s="52" t="s">
        <v>239</v>
      </c>
      <c r="B157" s="63" t="s">
        <v>181</v>
      </c>
      <c r="C157" s="69">
        <f>C158+C159+C160</f>
        <v>9086926.6799999997</v>
      </c>
      <c r="D157" s="69">
        <f t="shared" ref="D157:E157" si="67">D158+D159+D160</f>
        <v>9426926.6799999997</v>
      </c>
      <c r="E157" s="69">
        <f t="shared" si="67"/>
        <v>734002.32</v>
      </c>
      <c r="F157" s="69">
        <f t="shared" si="59"/>
        <v>8692924.3599999994</v>
      </c>
      <c r="G157" s="69">
        <f t="shared" si="60"/>
        <v>8.08</v>
      </c>
      <c r="H157" s="69">
        <f t="shared" si="62"/>
        <v>7.79</v>
      </c>
      <c r="J157" s="56"/>
    </row>
    <row r="158" spans="1:10" s="55" customFormat="1" ht="78.75">
      <c r="A158" s="71" t="s">
        <v>180</v>
      </c>
      <c r="B158" s="66" t="s">
        <v>179</v>
      </c>
      <c r="C158" s="61">
        <v>3983473.92</v>
      </c>
      <c r="D158" s="61">
        <v>4323473.92</v>
      </c>
      <c r="E158" s="61">
        <v>734002.32</v>
      </c>
      <c r="F158" s="61">
        <f t="shared" si="59"/>
        <v>3589471.6</v>
      </c>
      <c r="G158" s="61">
        <f t="shared" si="60"/>
        <v>18.43</v>
      </c>
      <c r="H158" s="61">
        <f t="shared" si="62"/>
        <v>16.98</v>
      </c>
      <c r="J158" s="56"/>
    </row>
    <row r="159" spans="1:10" s="55" customFormat="1" ht="63">
      <c r="A159" s="71" t="s">
        <v>139</v>
      </c>
      <c r="B159" s="66" t="s">
        <v>140</v>
      </c>
      <c r="C159" s="61">
        <v>4848280.12</v>
      </c>
      <c r="D159" s="61">
        <v>4848280.12</v>
      </c>
      <c r="E159" s="61">
        <v>0</v>
      </c>
      <c r="F159" s="61">
        <f t="shared" si="59"/>
        <v>4848280.12</v>
      </c>
      <c r="G159" s="61">
        <f t="shared" si="60"/>
        <v>0</v>
      </c>
      <c r="H159" s="61">
        <f t="shared" si="62"/>
        <v>0</v>
      </c>
      <c r="J159" s="56"/>
    </row>
    <row r="160" spans="1:10" s="55" customFormat="1" ht="47.25">
      <c r="A160" s="71" t="s">
        <v>141</v>
      </c>
      <c r="B160" s="66" t="s">
        <v>140</v>
      </c>
      <c r="C160" s="61">
        <v>255172.64</v>
      </c>
      <c r="D160" s="61">
        <v>255172.64</v>
      </c>
      <c r="E160" s="61">
        <v>0</v>
      </c>
      <c r="F160" s="61">
        <f t="shared" si="59"/>
        <v>255172.64</v>
      </c>
      <c r="G160" s="61">
        <f t="shared" si="60"/>
        <v>0</v>
      </c>
      <c r="H160" s="61">
        <f t="shared" si="62"/>
        <v>0</v>
      </c>
      <c r="J160" s="56"/>
    </row>
    <row r="161" spans="1:10" s="55" customFormat="1" ht="31.5">
      <c r="A161" s="64" t="s">
        <v>240</v>
      </c>
      <c r="B161" s="64" t="s">
        <v>61</v>
      </c>
      <c r="C161" s="69">
        <f>C162+C166</f>
        <v>150219000</v>
      </c>
      <c r="D161" s="69">
        <f t="shared" ref="D161:E161" si="68">D162+D166</f>
        <v>150219000</v>
      </c>
      <c r="E161" s="69">
        <f t="shared" si="68"/>
        <v>4648828.12</v>
      </c>
      <c r="F161" s="69">
        <f t="shared" si="59"/>
        <v>145570171.88</v>
      </c>
      <c r="G161" s="69">
        <f t="shared" si="60"/>
        <v>3.09</v>
      </c>
      <c r="H161" s="69">
        <f t="shared" si="62"/>
        <v>3.09</v>
      </c>
      <c r="J161" s="56"/>
    </row>
    <row r="162" spans="1:10" s="55" customFormat="1" ht="31.5">
      <c r="A162" s="52" t="s">
        <v>241</v>
      </c>
      <c r="B162" s="53" t="s">
        <v>73</v>
      </c>
      <c r="C162" s="69">
        <f>C163+C164+C165</f>
        <v>30219000</v>
      </c>
      <c r="D162" s="69">
        <f t="shared" ref="D162:E162" si="69">D163+D164+D165</f>
        <v>30219000</v>
      </c>
      <c r="E162" s="69">
        <f t="shared" si="69"/>
        <v>4648828.12</v>
      </c>
      <c r="F162" s="69">
        <f t="shared" si="59"/>
        <v>25570171.879999999</v>
      </c>
      <c r="G162" s="69">
        <f t="shared" si="60"/>
        <v>15.38</v>
      </c>
      <c r="H162" s="69">
        <f t="shared" si="62"/>
        <v>15.38</v>
      </c>
      <c r="J162" s="56"/>
    </row>
    <row r="163" spans="1:10" s="55" customFormat="1" ht="47.25">
      <c r="A163" s="66" t="s">
        <v>243</v>
      </c>
      <c r="B163" s="71" t="s">
        <v>62</v>
      </c>
      <c r="C163" s="61">
        <v>20907422.010000002</v>
      </c>
      <c r="D163" s="61">
        <v>20907422.010000002</v>
      </c>
      <c r="E163" s="61">
        <v>954411.12</v>
      </c>
      <c r="F163" s="61">
        <f t="shared" si="59"/>
        <v>19953010.890000001</v>
      </c>
      <c r="G163" s="61">
        <f t="shared" si="60"/>
        <v>4.5599999999999996</v>
      </c>
      <c r="H163" s="61">
        <f t="shared" si="62"/>
        <v>4.5599999999999996</v>
      </c>
      <c r="J163" s="56"/>
    </row>
    <row r="164" spans="1:10" s="55" customFormat="1" ht="31.5">
      <c r="A164" s="59" t="s">
        <v>242</v>
      </c>
      <c r="B164" s="60" t="s">
        <v>63</v>
      </c>
      <c r="C164" s="61">
        <v>9065700</v>
      </c>
      <c r="D164" s="61">
        <v>9065700</v>
      </c>
      <c r="E164" s="61">
        <v>3694417</v>
      </c>
      <c r="F164" s="61">
        <f t="shared" si="59"/>
        <v>5371283</v>
      </c>
      <c r="G164" s="61">
        <f t="shared" si="60"/>
        <v>40.75</v>
      </c>
      <c r="H164" s="61">
        <f t="shared" si="62"/>
        <v>40.75</v>
      </c>
      <c r="J164" s="56"/>
    </row>
    <row r="165" spans="1:10" s="55" customFormat="1" ht="110.25">
      <c r="A165" s="66" t="s">
        <v>333</v>
      </c>
      <c r="B165" s="71" t="s">
        <v>334</v>
      </c>
      <c r="C165" s="61">
        <v>245877.99</v>
      </c>
      <c r="D165" s="61">
        <v>245877.99</v>
      </c>
      <c r="E165" s="61">
        <v>0</v>
      </c>
      <c r="F165" s="61">
        <f t="shared" si="59"/>
        <v>245877.99</v>
      </c>
      <c r="G165" s="61">
        <f t="shared" si="60"/>
        <v>0</v>
      </c>
      <c r="H165" s="61">
        <f t="shared" si="62"/>
        <v>0</v>
      </c>
      <c r="J165" s="56"/>
    </row>
    <row r="166" spans="1:10" s="55" customFormat="1" ht="31.5">
      <c r="A166" s="76" t="s">
        <v>163</v>
      </c>
      <c r="B166" s="98" t="s">
        <v>90</v>
      </c>
      <c r="C166" s="69">
        <f>C167+C168</f>
        <v>120000000</v>
      </c>
      <c r="D166" s="69">
        <f t="shared" ref="D166:E166" si="70">D167+D168</f>
        <v>120000000</v>
      </c>
      <c r="E166" s="69">
        <f t="shared" si="70"/>
        <v>0</v>
      </c>
      <c r="F166" s="69">
        <f t="shared" si="59"/>
        <v>120000000</v>
      </c>
      <c r="G166" s="69">
        <f t="shared" si="60"/>
        <v>0</v>
      </c>
      <c r="H166" s="69">
        <f t="shared" si="62"/>
        <v>0</v>
      </c>
      <c r="J166" s="56"/>
    </row>
    <row r="167" spans="1:10" s="62" customFormat="1" ht="63">
      <c r="A167" s="74" t="s">
        <v>161</v>
      </c>
      <c r="B167" s="83" t="s">
        <v>91</v>
      </c>
      <c r="C167" s="61">
        <v>108000000</v>
      </c>
      <c r="D167" s="61">
        <v>108000000</v>
      </c>
      <c r="E167" s="61">
        <v>0</v>
      </c>
      <c r="F167" s="61">
        <f t="shared" si="59"/>
        <v>108000000</v>
      </c>
      <c r="G167" s="61">
        <f t="shared" si="60"/>
        <v>0</v>
      </c>
      <c r="H167" s="61">
        <f t="shared" si="62"/>
        <v>0</v>
      </c>
      <c r="J167" s="56"/>
    </row>
    <row r="168" spans="1:10" s="62" customFormat="1" ht="78.75">
      <c r="A168" s="99" t="s">
        <v>162</v>
      </c>
      <c r="B168" s="83" t="s">
        <v>91</v>
      </c>
      <c r="C168" s="61">
        <v>12000000</v>
      </c>
      <c r="D168" s="61">
        <v>12000000</v>
      </c>
      <c r="E168" s="61">
        <v>0</v>
      </c>
      <c r="F168" s="61">
        <f t="shared" si="59"/>
        <v>12000000</v>
      </c>
      <c r="G168" s="61">
        <f t="shared" si="60"/>
        <v>0</v>
      </c>
      <c r="H168" s="61">
        <f t="shared" si="62"/>
        <v>0</v>
      </c>
      <c r="J168" s="56"/>
    </row>
    <row r="169" spans="1:10" s="55" customFormat="1" ht="47.25">
      <c r="A169" s="52" t="s">
        <v>327</v>
      </c>
      <c r="B169" s="63" t="s">
        <v>64</v>
      </c>
      <c r="C169" s="69">
        <f>C170+C174</f>
        <v>8510612.4000000004</v>
      </c>
      <c r="D169" s="69">
        <f t="shared" ref="D169:E169" si="71">D170+D174</f>
        <v>8172412.9800000004</v>
      </c>
      <c r="E169" s="69">
        <f t="shared" si="71"/>
        <v>0</v>
      </c>
      <c r="F169" s="69">
        <f t="shared" si="59"/>
        <v>8172412.9800000004</v>
      </c>
      <c r="G169" s="69">
        <f t="shared" si="60"/>
        <v>0</v>
      </c>
      <c r="H169" s="69">
        <f t="shared" si="62"/>
        <v>0</v>
      </c>
      <c r="J169" s="56"/>
    </row>
    <row r="170" spans="1:10" s="55" customFormat="1" ht="47.25">
      <c r="A170" s="52" t="s">
        <v>328</v>
      </c>
      <c r="B170" s="53" t="s">
        <v>65</v>
      </c>
      <c r="C170" s="69">
        <f>C171</f>
        <v>7565799.46</v>
      </c>
      <c r="D170" s="69">
        <f t="shared" ref="D170:E170" si="72">D171</f>
        <v>7721795.3300000001</v>
      </c>
      <c r="E170" s="69">
        <f t="shared" si="72"/>
        <v>0</v>
      </c>
      <c r="F170" s="69">
        <f t="shared" si="59"/>
        <v>7721795.3300000001</v>
      </c>
      <c r="G170" s="69">
        <f t="shared" si="60"/>
        <v>0</v>
      </c>
      <c r="H170" s="69">
        <f t="shared" si="62"/>
        <v>0</v>
      </c>
      <c r="J170" s="56"/>
    </row>
    <row r="171" spans="1:10" s="55" customFormat="1" ht="31.5">
      <c r="A171" s="52" t="s">
        <v>346</v>
      </c>
      <c r="B171" s="53" t="s">
        <v>117</v>
      </c>
      <c r="C171" s="69">
        <f>C172+C173</f>
        <v>7565799.46</v>
      </c>
      <c r="D171" s="69">
        <f t="shared" ref="D171:E171" si="73">D172+D173</f>
        <v>7721795.3300000001</v>
      </c>
      <c r="E171" s="69">
        <f t="shared" si="73"/>
        <v>0</v>
      </c>
      <c r="F171" s="69">
        <f t="shared" si="59"/>
        <v>7721795.3300000001</v>
      </c>
      <c r="G171" s="69">
        <f t="shared" si="60"/>
        <v>0</v>
      </c>
      <c r="H171" s="69">
        <f t="shared" si="62"/>
        <v>0</v>
      </c>
      <c r="J171" s="56"/>
    </row>
    <row r="172" spans="1:10" s="62" customFormat="1" ht="47.25">
      <c r="A172" s="74" t="s">
        <v>391</v>
      </c>
      <c r="B172" s="73" t="s">
        <v>119</v>
      </c>
      <c r="C172" s="100">
        <v>7490141.4699999997</v>
      </c>
      <c r="D172" s="100">
        <v>7490141.4699999997</v>
      </c>
      <c r="E172" s="100">
        <v>0</v>
      </c>
      <c r="F172" s="61">
        <f t="shared" si="59"/>
        <v>7490141.4699999997</v>
      </c>
      <c r="G172" s="61">
        <f t="shared" si="60"/>
        <v>0</v>
      </c>
      <c r="H172" s="61">
        <f t="shared" si="62"/>
        <v>0</v>
      </c>
      <c r="J172" s="56"/>
    </row>
    <row r="173" spans="1:10" s="62" customFormat="1" ht="47.25">
      <c r="A173" s="74" t="s">
        <v>142</v>
      </c>
      <c r="B173" s="60" t="s">
        <v>119</v>
      </c>
      <c r="C173" s="61">
        <v>75657.990000000005</v>
      </c>
      <c r="D173" s="61">
        <v>231653.86</v>
      </c>
      <c r="E173" s="61">
        <v>0</v>
      </c>
      <c r="F173" s="61">
        <f t="shared" si="59"/>
        <v>231653.86</v>
      </c>
      <c r="G173" s="61">
        <f t="shared" si="60"/>
        <v>0</v>
      </c>
      <c r="H173" s="61">
        <f t="shared" si="62"/>
        <v>0</v>
      </c>
      <c r="J173" s="56"/>
    </row>
    <row r="174" spans="1:10" s="55" customFormat="1" ht="31.5">
      <c r="A174" s="76" t="s">
        <v>329</v>
      </c>
      <c r="B174" s="63" t="s">
        <v>331</v>
      </c>
      <c r="C174" s="54">
        <f>C175</f>
        <v>944812.94</v>
      </c>
      <c r="D174" s="54">
        <f t="shared" ref="D174:E174" si="74">D175</f>
        <v>450617.65</v>
      </c>
      <c r="E174" s="54">
        <f t="shared" si="74"/>
        <v>0</v>
      </c>
      <c r="F174" s="54">
        <f t="shared" si="59"/>
        <v>450617.65</v>
      </c>
      <c r="G174" s="54">
        <f t="shared" si="60"/>
        <v>0</v>
      </c>
      <c r="H174" s="54">
        <f t="shared" si="62"/>
        <v>0</v>
      </c>
      <c r="J174" s="56"/>
    </row>
    <row r="175" spans="1:10" s="55" customFormat="1" ht="47.25">
      <c r="A175" s="101" t="s">
        <v>330</v>
      </c>
      <c r="B175" s="63" t="s">
        <v>332</v>
      </c>
      <c r="C175" s="54">
        <f>C176+C177</f>
        <v>944812.94</v>
      </c>
      <c r="D175" s="54">
        <f t="shared" ref="D175:E175" si="75">D176+D177</f>
        <v>450617.65</v>
      </c>
      <c r="E175" s="54">
        <f t="shared" si="75"/>
        <v>0</v>
      </c>
      <c r="F175" s="54">
        <f t="shared" si="59"/>
        <v>450617.65</v>
      </c>
      <c r="G175" s="54">
        <f t="shared" si="60"/>
        <v>0</v>
      </c>
      <c r="H175" s="54">
        <f t="shared" si="62"/>
        <v>0</v>
      </c>
      <c r="J175" s="56"/>
    </row>
    <row r="176" spans="1:10" s="62" customFormat="1" ht="78.75">
      <c r="A176" s="94" t="s">
        <v>143</v>
      </c>
      <c r="B176" s="66" t="s">
        <v>343</v>
      </c>
      <c r="C176" s="61">
        <v>897572.29</v>
      </c>
      <c r="D176" s="61">
        <v>403377</v>
      </c>
      <c r="E176" s="61">
        <v>0</v>
      </c>
      <c r="F176" s="61">
        <f t="shared" si="59"/>
        <v>403377</v>
      </c>
      <c r="G176" s="61">
        <f t="shared" si="60"/>
        <v>0</v>
      </c>
      <c r="H176" s="61">
        <f t="shared" si="62"/>
        <v>0</v>
      </c>
      <c r="J176" s="56"/>
    </row>
    <row r="177" spans="1:10" s="62" customFormat="1" ht="63">
      <c r="A177" s="94" t="s">
        <v>144</v>
      </c>
      <c r="B177" s="66" t="s">
        <v>343</v>
      </c>
      <c r="C177" s="61">
        <v>47240.65</v>
      </c>
      <c r="D177" s="61">
        <v>47240.65</v>
      </c>
      <c r="E177" s="61">
        <v>0</v>
      </c>
      <c r="F177" s="61">
        <f t="shared" si="59"/>
        <v>47240.65</v>
      </c>
      <c r="G177" s="61">
        <f t="shared" si="60"/>
        <v>0</v>
      </c>
      <c r="H177" s="61">
        <f t="shared" si="62"/>
        <v>0</v>
      </c>
      <c r="J177" s="56"/>
    </row>
    <row r="178" spans="1:10" s="55" customFormat="1" ht="47.25">
      <c r="A178" s="52" t="s">
        <v>421</v>
      </c>
      <c r="B178" s="53" t="s">
        <v>425</v>
      </c>
      <c r="C178" s="54">
        <f>C179</f>
        <v>0</v>
      </c>
      <c r="D178" s="54">
        <f t="shared" ref="D178:D180" si="76">D179</f>
        <v>1744041.67</v>
      </c>
      <c r="E178" s="54">
        <f t="shared" ref="E178:E180" si="77">E179</f>
        <v>0</v>
      </c>
      <c r="F178" s="54">
        <f t="shared" si="59"/>
        <v>1744041.67</v>
      </c>
      <c r="G178" s="54" t="s">
        <v>437</v>
      </c>
      <c r="H178" s="54">
        <f t="shared" si="62"/>
        <v>0</v>
      </c>
      <c r="J178" s="56"/>
    </row>
    <row r="179" spans="1:10" s="55" customFormat="1" ht="47.25">
      <c r="A179" s="57" t="s">
        <v>422</v>
      </c>
      <c r="B179" s="53" t="s">
        <v>426</v>
      </c>
      <c r="C179" s="54">
        <f>C180</f>
        <v>0</v>
      </c>
      <c r="D179" s="54">
        <f t="shared" si="76"/>
        <v>1744041.67</v>
      </c>
      <c r="E179" s="54">
        <f t="shared" si="77"/>
        <v>0</v>
      </c>
      <c r="F179" s="54">
        <f t="shared" si="59"/>
        <v>1744041.67</v>
      </c>
      <c r="G179" s="54" t="s">
        <v>437</v>
      </c>
      <c r="H179" s="54">
        <f t="shared" si="62"/>
        <v>0</v>
      </c>
      <c r="J179" s="56"/>
    </row>
    <row r="180" spans="1:10" s="55" customFormat="1" ht="47.25">
      <c r="A180" s="58" t="s">
        <v>423</v>
      </c>
      <c r="B180" s="53" t="s">
        <v>427</v>
      </c>
      <c r="C180" s="54">
        <f>C181</f>
        <v>0</v>
      </c>
      <c r="D180" s="54">
        <f t="shared" si="76"/>
        <v>1744041.67</v>
      </c>
      <c r="E180" s="54">
        <f t="shared" si="77"/>
        <v>0</v>
      </c>
      <c r="F180" s="54">
        <f t="shared" si="59"/>
        <v>1744041.67</v>
      </c>
      <c r="G180" s="54" t="s">
        <v>437</v>
      </c>
      <c r="H180" s="54">
        <f t="shared" si="62"/>
        <v>0</v>
      </c>
      <c r="J180" s="56"/>
    </row>
    <row r="181" spans="1:10" s="62" customFormat="1" ht="31.5">
      <c r="A181" s="59" t="s">
        <v>424</v>
      </c>
      <c r="B181" s="60" t="s">
        <v>428</v>
      </c>
      <c r="C181" s="61">
        <v>0</v>
      </c>
      <c r="D181" s="61">
        <v>1744041.67</v>
      </c>
      <c r="E181" s="61">
        <v>0</v>
      </c>
      <c r="F181" s="61">
        <f t="shared" si="59"/>
        <v>1744041.67</v>
      </c>
      <c r="G181" s="61" t="s">
        <v>437</v>
      </c>
      <c r="H181" s="61">
        <f t="shared" si="62"/>
        <v>0</v>
      </c>
      <c r="J181" s="56"/>
    </row>
    <row r="182" spans="1:10" s="55" customFormat="1" ht="47.25">
      <c r="A182" s="52" t="s">
        <v>244</v>
      </c>
      <c r="B182" s="53" t="s">
        <v>66</v>
      </c>
      <c r="C182" s="54">
        <f>C183</f>
        <v>4016.6</v>
      </c>
      <c r="D182" s="54">
        <f t="shared" ref="D182:E184" si="78">D183</f>
        <v>4016.6</v>
      </c>
      <c r="E182" s="54">
        <f t="shared" si="78"/>
        <v>0</v>
      </c>
      <c r="F182" s="54">
        <f t="shared" si="59"/>
        <v>4016.6</v>
      </c>
      <c r="G182" s="54">
        <f t="shared" si="60"/>
        <v>0</v>
      </c>
      <c r="H182" s="54">
        <f t="shared" si="62"/>
        <v>0</v>
      </c>
      <c r="J182" s="56"/>
    </row>
    <row r="183" spans="1:10" s="55" customFormat="1" ht="47.25">
      <c r="A183" s="57" t="s">
        <v>245</v>
      </c>
      <c r="B183" s="53" t="s">
        <v>175</v>
      </c>
      <c r="C183" s="54">
        <f>C184</f>
        <v>4016.6</v>
      </c>
      <c r="D183" s="54">
        <f t="shared" si="78"/>
        <v>4016.6</v>
      </c>
      <c r="E183" s="54">
        <f t="shared" si="78"/>
        <v>0</v>
      </c>
      <c r="F183" s="54">
        <f t="shared" si="59"/>
        <v>4016.6</v>
      </c>
      <c r="G183" s="54">
        <f t="shared" si="60"/>
        <v>0</v>
      </c>
      <c r="H183" s="54">
        <f t="shared" si="62"/>
        <v>0</v>
      </c>
      <c r="J183" s="56"/>
    </row>
    <row r="184" spans="1:10" s="55" customFormat="1" ht="31.5">
      <c r="A184" s="58" t="s">
        <v>176</v>
      </c>
      <c r="B184" s="53" t="s">
        <v>177</v>
      </c>
      <c r="C184" s="54">
        <f>C185</f>
        <v>4016.6</v>
      </c>
      <c r="D184" s="54">
        <f t="shared" si="78"/>
        <v>4016.6</v>
      </c>
      <c r="E184" s="54">
        <f t="shared" si="78"/>
        <v>0</v>
      </c>
      <c r="F184" s="54">
        <f t="shared" si="59"/>
        <v>4016.6</v>
      </c>
      <c r="G184" s="54">
        <f t="shared" si="60"/>
        <v>0</v>
      </c>
      <c r="H184" s="54">
        <f t="shared" si="62"/>
        <v>0</v>
      </c>
      <c r="J184" s="56"/>
    </row>
    <row r="185" spans="1:10" s="62" customFormat="1" ht="31.5">
      <c r="A185" s="59" t="s">
        <v>178</v>
      </c>
      <c r="B185" s="60" t="s">
        <v>385</v>
      </c>
      <c r="C185" s="61">
        <v>4016.6</v>
      </c>
      <c r="D185" s="61">
        <v>4016.6</v>
      </c>
      <c r="E185" s="61">
        <v>0</v>
      </c>
      <c r="F185" s="61">
        <f t="shared" si="59"/>
        <v>4016.6</v>
      </c>
      <c r="G185" s="61">
        <f t="shared" si="60"/>
        <v>0</v>
      </c>
      <c r="H185" s="61">
        <f t="shared" si="62"/>
        <v>0</v>
      </c>
      <c r="J185" s="56"/>
    </row>
    <row r="186" spans="1:10" s="55" customFormat="1" ht="47.25">
      <c r="A186" s="76" t="s">
        <v>288</v>
      </c>
      <c r="B186" s="63" t="s">
        <v>48</v>
      </c>
      <c r="C186" s="69">
        <f>C187</f>
        <v>164000</v>
      </c>
      <c r="D186" s="69">
        <f t="shared" ref="D186:E186" si="79">D187</f>
        <v>164000</v>
      </c>
      <c r="E186" s="69">
        <f t="shared" si="79"/>
        <v>0</v>
      </c>
      <c r="F186" s="69">
        <f t="shared" si="59"/>
        <v>164000</v>
      </c>
      <c r="G186" s="69">
        <f t="shared" si="60"/>
        <v>0</v>
      </c>
      <c r="H186" s="69">
        <f t="shared" si="62"/>
        <v>0</v>
      </c>
      <c r="J186" s="56"/>
    </row>
    <row r="187" spans="1:10" s="55" customFormat="1" ht="63">
      <c r="A187" s="76" t="s">
        <v>289</v>
      </c>
      <c r="B187" s="63" t="s">
        <v>56</v>
      </c>
      <c r="C187" s="69">
        <f>C188+C190</f>
        <v>164000</v>
      </c>
      <c r="D187" s="69">
        <f t="shared" ref="D187:E187" si="80">D188+D190</f>
        <v>164000</v>
      </c>
      <c r="E187" s="69">
        <f t="shared" si="80"/>
        <v>0</v>
      </c>
      <c r="F187" s="69">
        <f t="shared" si="59"/>
        <v>164000</v>
      </c>
      <c r="G187" s="69">
        <f t="shared" si="60"/>
        <v>0</v>
      </c>
      <c r="H187" s="69">
        <f t="shared" si="62"/>
        <v>0</v>
      </c>
      <c r="J187" s="56"/>
    </row>
    <row r="188" spans="1:10" s="55" customFormat="1" ht="47.25">
      <c r="A188" s="58" t="s">
        <v>290</v>
      </c>
      <c r="B188" s="53" t="s">
        <v>292</v>
      </c>
      <c r="C188" s="54">
        <f>C189</f>
        <v>124000</v>
      </c>
      <c r="D188" s="54">
        <f t="shared" ref="D188:E188" si="81">D189</f>
        <v>124000</v>
      </c>
      <c r="E188" s="54">
        <f t="shared" si="81"/>
        <v>0</v>
      </c>
      <c r="F188" s="54">
        <f t="shared" si="59"/>
        <v>124000</v>
      </c>
      <c r="G188" s="54">
        <f t="shared" si="60"/>
        <v>0</v>
      </c>
      <c r="H188" s="54">
        <f t="shared" si="62"/>
        <v>0</v>
      </c>
      <c r="J188" s="56"/>
    </row>
    <row r="189" spans="1:10" s="62" customFormat="1" ht="47.25">
      <c r="A189" s="59" t="s">
        <v>293</v>
      </c>
      <c r="B189" s="60" t="s">
        <v>291</v>
      </c>
      <c r="C189" s="61">
        <v>124000</v>
      </c>
      <c r="D189" s="61">
        <v>124000</v>
      </c>
      <c r="E189" s="61">
        <v>0</v>
      </c>
      <c r="F189" s="61">
        <f t="shared" si="59"/>
        <v>124000</v>
      </c>
      <c r="G189" s="61">
        <f t="shared" si="60"/>
        <v>0</v>
      </c>
      <c r="H189" s="61">
        <f t="shared" si="62"/>
        <v>0</v>
      </c>
      <c r="J189" s="56"/>
    </row>
    <row r="190" spans="1:10" s="55" customFormat="1" ht="63">
      <c r="A190" s="58" t="s">
        <v>294</v>
      </c>
      <c r="B190" s="53" t="s">
        <v>365</v>
      </c>
      <c r="C190" s="54">
        <f>C191</f>
        <v>40000</v>
      </c>
      <c r="D190" s="54">
        <f t="shared" ref="D190:E190" si="82">D191</f>
        <v>40000</v>
      </c>
      <c r="E190" s="54">
        <f t="shared" si="82"/>
        <v>0</v>
      </c>
      <c r="F190" s="54">
        <f t="shared" si="59"/>
        <v>40000</v>
      </c>
      <c r="G190" s="54">
        <f t="shared" si="60"/>
        <v>0</v>
      </c>
      <c r="H190" s="54">
        <f t="shared" si="62"/>
        <v>0</v>
      </c>
      <c r="J190" s="56"/>
    </row>
    <row r="191" spans="1:10" s="62" customFormat="1" ht="15.75">
      <c r="A191" s="59" t="s">
        <v>42</v>
      </c>
      <c r="B191" s="60" t="s">
        <v>57</v>
      </c>
      <c r="C191" s="61">
        <v>40000</v>
      </c>
      <c r="D191" s="61">
        <v>40000</v>
      </c>
      <c r="E191" s="61">
        <v>0</v>
      </c>
      <c r="F191" s="61">
        <f t="shared" si="59"/>
        <v>40000</v>
      </c>
      <c r="G191" s="61">
        <f t="shared" si="60"/>
        <v>0</v>
      </c>
      <c r="H191" s="61">
        <f t="shared" si="62"/>
        <v>0</v>
      </c>
      <c r="J191" s="56"/>
    </row>
    <row r="192" spans="1:10" s="55" customFormat="1" ht="78.75">
      <c r="A192" s="102" t="s">
        <v>390</v>
      </c>
      <c r="B192" s="98" t="s">
        <v>227</v>
      </c>
      <c r="C192" s="69">
        <f>C193</f>
        <v>3084887.01</v>
      </c>
      <c r="D192" s="69">
        <f t="shared" ref="D192:E193" si="83">D193</f>
        <v>2333354.23</v>
      </c>
      <c r="E192" s="69">
        <f t="shared" si="83"/>
        <v>0</v>
      </c>
      <c r="F192" s="69">
        <f t="shared" si="59"/>
        <v>2333354.23</v>
      </c>
      <c r="G192" s="69">
        <f t="shared" si="60"/>
        <v>0</v>
      </c>
      <c r="H192" s="69">
        <f t="shared" si="62"/>
        <v>0</v>
      </c>
      <c r="J192" s="56"/>
    </row>
    <row r="193" spans="1:10" s="55" customFormat="1" ht="63">
      <c r="A193" s="102" t="s">
        <v>370</v>
      </c>
      <c r="B193" s="98" t="s">
        <v>226</v>
      </c>
      <c r="C193" s="69">
        <f>C194</f>
        <v>3084887.01</v>
      </c>
      <c r="D193" s="69">
        <f t="shared" si="83"/>
        <v>2333354.23</v>
      </c>
      <c r="E193" s="69">
        <f t="shared" si="83"/>
        <v>0</v>
      </c>
      <c r="F193" s="69">
        <f t="shared" si="59"/>
        <v>2333354.23</v>
      </c>
      <c r="G193" s="69">
        <f t="shared" si="60"/>
        <v>0</v>
      </c>
      <c r="H193" s="69">
        <f t="shared" si="62"/>
        <v>0</v>
      </c>
      <c r="J193" s="56"/>
    </row>
    <row r="194" spans="1:10" s="55" customFormat="1" ht="63">
      <c r="A194" s="102" t="s">
        <v>228</v>
      </c>
      <c r="B194" s="98" t="s">
        <v>147</v>
      </c>
      <c r="C194" s="69">
        <f>C195+C196+C197</f>
        <v>3084887.01</v>
      </c>
      <c r="D194" s="69">
        <f t="shared" ref="D194:E194" si="84">D195+D196+D197</f>
        <v>2333354.23</v>
      </c>
      <c r="E194" s="69">
        <f t="shared" si="84"/>
        <v>0</v>
      </c>
      <c r="F194" s="69">
        <f t="shared" si="59"/>
        <v>2333354.23</v>
      </c>
      <c r="G194" s="69">
        <f t="shared" si="60"/>
        <v>0</v>
      </c>
      <c r="H194" s="69">
        <f t="shared" si="62"/>
        <v>0</v>
      </c>
      <c r="J194" s="56"/>
    </row>
    <row r="195" spans="1:10" s="62" customFormat="1" ht="31.5">
      <c r="A195" s="65" t="s">
        <v>145</v>
      </c>
      <c r="B195" s="83" t="s">
        <v>366</v>
      </c>
      <c r="C195" s="72">
        <v>1000</v>
      </c>
      <c r="D195" s="72">
        <v>1000</v>
      </c>
      <c r="E195" s="72">
        <v>0</v>
      </c>
      <c r="F195" s="61">
        <f t="shared" si="59"/>
        <v>1000</v>
      </c>
      <c r="G195" s="61">
        <f t="shared" si="60"/>
        <v>0</v>
      </c>
      <c r="H195" s="61">
        <f t="shared" si="62"/>
        <v>0</v>
      </c>
      <c r="J195" s="56"/>
    </row>
    <row r="196" spans="1:10" s="62" customFormat="1" ht="63">
      <c r="A196" s="74" t="s">
        <v>392</v>
      </c>
      <c r="B196" s="83" t="s">
        <v>146</v>
      </c>
      <c r="C196" s="72">
        <v>2929692.66</v>
      </c>
      <c r="D196" s="72">
        <v>2262383.6</v>
      </c>
      <c r="E196" s="72">
        <v>0</v>
      </c>
      <c r="F196" s="72">
        <f t="shared" si="59"/>
        <v>2262383.6</v>
      </c>
      <c r="G196" s="72">
        <f t="shared" si="60"/>
        <v>0</v>
      </c>
      <c r="H196" s="72">
        <f t="shared" si="62"/>
        <v>0</v>
      </c>
      <c r="J196" s="56"/>
    </row>
    <row r="197" spans="1:10" s="55" customFormat="1" ht="63">
      <c r="A197" s="65" t="s">
        <v>367</v>
      </c>
      <c r="B197" s="83" t="s">
        <v>146</v>
      </c>
      <c r="C197" s="72">
        <v>154194.35</v>
      </c>
      <c r="D197" s="72">
        <v>69970.63</v>
      </c>
      <c r="E197" s="72">
        <v>0</v>
      </c>
      <c r="F197" s="72">
        <f t="shared" si="59"/>
        <v>69970.63</v>
      </c>
      <c r="G197" s="72">
        <f t="shared" si="60"/>
        <v>0</v>
      </c>
      <c r="H197" s="72">
        <f t="shared" si="62"/>
        <v>0</v>
      </c>
      <c r="J197" s="56"/>
    </row>
    <row r="198" spans="1:10" s="55" customFormat="1" ht="47.25">
      <c r="A198" s="76" t="s">
        <v>371</v>
      </c>
      <c r="B198" s="63" t="s">
        <v>120</v>
      </c>
      <c r="C198" s="54">
        <f>C199</f>
        <v>14497456.58</v>
      </c>
      <c r="D198" s="54">
        <f t="shared" ref="D198:E198" si="85">D199</f>
        <v>20375219.690000001</v>
      </c>
      <c r="E198" s="54">
        <f t="shared" si="85"/>
        <v>0</v>
      </c>
      <c r="F198" s="54">
        <f t="shared" si="59"/>
        <v>20375219.690000001</v>
      </c>
      <c r="G198" s="54">
        <f t="shared" si="60"/>
        <v>0</v>
      </c>
      <c r="H198" s="54">
        <f t="shared" si="62"/>
        <v>0</v>
      </c>
      <c r="J198" s="56"/>
    </row>
    <row r="199" spans="1:10" s="55" customFormat="1" ht="47.25">
      <c r="A199" s="76" t="s">
        <v>379</v>
      </c>
      <c r="B199" s="63" t="s">
        <v>324</v>
      </c>
      <c r="C199" s="54">
        <f>C200+C203</f>
        <v>14497456.58</v>
      </c>
      <c r="D199" s="54">
        <f t="shared" ref="D199:E199" si="86">D200+D203</f>
        <v>20375219.690000001</v>
      </c>
      <c r="E199" s="54">
        <f t="shared" si="86"/>
        <v>0</v>
      </c>
      <c r="F199" s="54">
        <f t="shared" si="59"/>
        <v>20375219.690000001</v>
      </c>
      <c r="G199" s="54">
        <f t="shared" si="60"/>
        <v>0</v>
      </c>
      <c r="H199" s="54">
        <f t="shared" si="62"/>
        <v>0</v>
      </c>
      <c r="J199" s="56"/>
    </row>
    <row r="200" spans="1:10" s="55" customFormat="1" ht="47.25">
      <c r="A200" s="76" t="s">
        <v>372</v>
      </c>
      <c r="B200" s="63" t="s">
        <v>325</v>
      </c>
      <c r="C200" s="54">
        <f>C201+C202</f>
        <v>14497456.58</v>
      </c>
      <c r="D200" s="54">
        <f t="shared" ref="D200:E200" si="87">D201+D202</f>
        <v>14344916.65</v>
      </c>
      <c r="E200" s="54">
        <f t="shared" si="87"/>
        <v>0</v>
      </c>
      <c r="F200" s="54">
        <f t="shared" si="59"/>
        <v>14344916.65</v>
      </c>
      <c r="G200" s="54">
        <f t="shared" si="60"/>
        <v>0</v>
      </c>
      <c r="H200" s="54">
        <f t="shared" si="62"/>
        <v>0</v>
      </c>
      <c r="J200" s="56"/>
    </row>
    <row r="201" spans="1:10" s="55" customFormat="1" ht="47.25">
      <c r="A201" s="65" t="s">
        <v>148</v>
      </c>
      <c r="B201" s="66" t="s">
        <v>326</v>
      </c>
      <c r="C201" s="61">
        <v>13772583.75</v>
      </c>
      <c r="D201" s="61">
        <v>13914569.15</v>
      </c>
      <c r="E201" s="61">
        <v>0</v>
      </c>
      <c r="F201" s="61">
        <f t="shared" si="59"/>
        <v>13914569.15</v>
      </c>
      <c r="G201" s="61">
        <f t="shared" si="60"/>
        <v>0</v>
      </c>
      <c r="H201" s="61">
        <f t="shared" si="62"/>
        <v>0</v>
      </c>
      <c r="J201" s="56"/>
    </row>
    <row r="202" spans="1:10" s="55" customFormat="1" ht="47.25">
      <c r="A202" s="65" t="s">
        <v>149</v>
      </c>
      <c r="B202" s="66" t="s">
        <v>326</v>
      </c>
      <c r="C202" s="61">
        <v>724872.83</v>
      </c>
      <c r="D202" s="61">
        <v>430347.5</v>
      </c>
      <c r="E202" s="61">
        <v>0</v>
      </c>
      <c r="F202" s="61">
        <f t="shared" si="59"/>
        <v>430347.5</v>
      </c>
      <c r="G202" s="61">
        <f t="shared" si="60"/>
        <v>0</v>
      </c>
      <c r="H202" s="61">
        <f t="shared" si="62"/>
        <v>0</v>
      </c>
      <c r="J202" s="56"/>
    </row>
    <row r="203" spans="1:10" s="55" customFormat="1" ht="47.25">
      <c r="A203" s="76" t="s">
        <v>429</v>
      </c>
      <c r="B203" s="63" t="s">
        <v>432</v>
      </c>
      <c r="C203" s="54">
        <f>C204+C205+C206+C207</f>
        <v>0</v>
      </c>
      <c r="D203" s="54">
        <f t="shared" ref="D203:E203" si="88">D204+D205+D206+D207</f>
        <v>6030303.04</v>
      </c>
      <c r="E203" s="54">
        <f t="shared" si="88"/>
        <v>0</v>
      </c>
      <c r="F203" s="54">
        <f t="shared" si="59"/>
        <v>6030303.04</v>
      </c>
      <c r="G203" s="54" t="s">
        <v>437</v>
      </c>
      <c r="H203" s="54">
        <f t="shared" si="62"/>
        <v>0</v>
      </c>
      <c r="J203" s="56"/>
    </row>
    <row r="204" spans="1:10" s="55" customFormat="1" ht="47.25">
      <c r="A204" s="65" t="s">
        <v>430</v>
      </c>
      <c r="B204" s="66" t="s">
        <v>433</v>
      </c>
      <c r="C204" s="61">
        <v>0</v>
      </c>
      <c r="D204" s="61">
        <v>2970000</v>
      </c>
      <c r="E204" s="61">
        <v>0</v>
      </c>
      <c r="F204" s="61">
        <f t="shared" si="59"/>
        <v>2970000</v>
      </c>
      <c r="G204" s="61" t="s">
        <v>437</v>
      </c>
      <c r="H204" s="61">
        <f t="shared" si="62"/>
        <v>0</v>
      </c>
      <c r="J204" s="56"/>
    </row>
    <row r="205" spans="1:10" s="55" customFormat="1" ht="63">
      <c r="A205" s="65" t="s">
        <v>431</v>
      </c>
      <c r="B205" s="66" t="s">
        <v>433</v>
      </c>
      <c r="C205" s="61">
        <v>0</v>
      </c>
      <c r="D205" s="61">
        <v>30000</v>
      </c>
      <c r="E205" s="61">
        <v>0</v>
      </c>
      <c r="F205" s="61">
        <f t="shared" si="59"/>
        <v>30000</v>
      </c>
      <c r="G205" s="61" t="s">
        <v>437</v>
      </c>
      <c r="H205" s="61">
        <f t="shared" si="62"/>
        <v>0</v>
      </c>
      <c r="J205" s="56"/>
    </row>
    <row r="206" spans="1:10" s="55" customFormat="1" ht="47.25">
      <c r="A206" s="65" t="s">
        <v>434</v>
      </c>
      <c r="B206" s="66" t="s">
        <v>435</v>
      </c>
      <c r="C206" s="61">
        <v>0</v>
      </c>
      <c r="D206" s="61">
        <v>3000000</v>
      </c>
      <c r="E206" s="61">
        <v>0</v>
      </c>
      <c r="F206" s="61">
        <f t="shared" si="59"/>
        <v>3000000</v>
      </c>
      <c r="G206" s="61" t="s">
        <v>437</v>
      </c>
      <c r="H206" s="61">
        <f t="shared" si="62"/>
        <v>0</v>
      </c>
      <c r="J206" s="56"/>
    </row>
    <row r="207" spans="1:10" s="55" customFormat="1" ht="63">
      <c r="A207" s="65" t="s">
        <v>436</v>
      </c>
      <c r="B207" s="66" t="s">
        <v>435</v>
      </c>
      <c r="C207" s="61">
        <v>0</v>
      </c>
      <c r="D207" s="61">
        <v>30303.040000000001</v>
      </c>
      <c r="E207" s="61">
        <v>0</v>
      </c>
      <c r="F207" s="61">
        <f t="shared" si="59"/>
        <v>30303.040000000001</v>
      </c>
      <c r="G207" s="61" t="s">
        <v>437</v>
      </c>
      <c r="H207" s="61">
        <f t="shared" si="62"/>
        <v>0</v>
      </c>
      <c r="J207" s="56"/>
    </row>
    <row r="208" spans="1:10" s="55" customFormat="1" ht="47.25">
      <c r="A208" s="52" t="s">
        <v>231</v>
      </c>
      <c r="B208" s="63" t="s">
        <v>47</v>
      </c>
      <c r="C208" s="69">
        <f>C209</f>
        <v>315990712.14999998</v>
      </c>
      <c r="D208" s="69">
        <f t="shared" ref="D208:E209" si="89">D209</f>
        <v>336074019.74000001</v>
      </c>
      <c r="E208" s="69">
        <f t="shared" si="89"/>
        <v>63466961.740000002</v>
      </c>
      <c r="F208" s="69">
        <f t="shared" si="59"/>
        <v>272607058</v>
      </c>
      <c r="G208" s="69">
        <f t="shared" si="60"/>
        <v>20.09</v>
      </c>
      <c r="H208" s="69">
        <f t="shared" si="62"/>
        <v>18.88</v>
      </c>
      <c r="J208" s="56"/>
    </row>
    <row r="209" spans="1:10" s="55" customFormat="1" ht="31.5">
      <c r="A209" s="63" t="s">
        <v>229</v>
      </c>
      <c r="B209" s="63" t="s">
        <v>159</v>
      </c>
      <c r="C209" s="69">
        <f>C210</f>
        <v>315990712.14999998</v>
      </c>
      <c r="D209" s="69">
        <f t="shared" si="89"/>
        <v>336074019.74000001</v>
      </c>
      <c r="E209" s="69">
        <f t="shared" si="89"/>
        <v>63466961.740000002</v>
      </c>
      <c r="F209" s="69">
        <f t="shared" si="59"/>
        <v>272607058</v>
      </c>
      <c r="G209" s="69">
        <f t="shared" si="60"/>
        <v>20.09</v>
      </c>
      <c r="H209" s="69">
        <f t="shared" si="62"/>
        <v>18.88</v>
      </c>
      <c r="J209" s="56"/>
    </row>
    <row r="210" spans="1:10" s="55" customFormat="1" ht="15.75">
      <c r="A210" s="63" t="s">
        <v>230</v>
      </c>
      <c r="B210" s="63" t="s">
        <v>156</v>
      </c>
      <c r="C210" s="69">
        <f>C211+C212+C213+C214+C215+C216+C217+C218+C219+C220+C221+C222+C223+C224+C225+C226+C227+C228+C229+C230+C231+C232+C233+C234+C235+C236</f>
        <v>315990712.14999998</v>
      </c>
      <c r="D210" s="69">
        <f t="shared" ref="D210:E210" si="90">D211+D212+D213+D214+D215+D216+D217+D218+D219+D220+D221+D222+D223+D224+D225+D226+D227+D228+D229+D230+D231+D232+D233+D234+D235+D236</f>
        <v>336074019.74000001</v>
      </c>
      <c r="E210" s="69">
        <f t="shared" si="90"/>
        <v>63466961.740000002</v>
      </c>
      <c r="F210" s="69">
        <f t="shared" si="59"/>
        <v>272607058</v>
      </c>
      <c r="G210" s="69">
        <f t="shared" si="60"/>
        <v>20.09</v>
      </c>
      <c r="H210" s="69">
        <f t="shared" si="62"/>
        <v>18.88</v>
      </c>
      <c r="J210" s="56"/>
    </row>
    <row r="211" spans="1:10" s="62" customFormat="1" ht="15.75">
      <c r="A211" s="66" t="s">
        <v>344</v>
      </c>
      <c r="B211" s="66" t="s">
        <v>96</v>
      </c>
      <c r="C211" s="72">
        <v>3025000</v>
      </c>
      <c r="D211" s="72">
        <v>3025000</v>
      </c>
      <c r="E211" s="72">
        <v>726797.1</v>
      </c>
      <c r="F211" s="72">
        <f t="shared" si="59"/>
        <v>2298202.9</v>
      </c>
      <c r="G211" s="72">
        <f t="shared" si="60"/>
        <v>24.03</v>
      </c>
      <c r="H211" s="72">
        <f t="shared" si="62"/>
        <v>24.03</v>
      </c>
      <c r="J211" s="56"/>
    </row>
    <row r="212" spans="1:10" s="62" customFormat="1" ht="31.5">
      <c r="A212" s="66" t="s">
        <v>30</v>
      </c>
      <c r="B212" s="66" t="s">
        <v>97</v>
      </c>
      <c r="C212" s="103">
        <v>123746583.16</v>
      </c>
      <c r="D212" s="103">
        <v>124172181.17</v>
      </c>
      <c r="E212" s="103">
        <v>31850996.510000002</v>
      </c>
      <c r="F212" s="103">
        <f t="shared" si="59"/>
        <v>92321184.659999996</v>
      </c>
      <c r="G212" s="103">
        <f t="shared" si="60"/>
        <v>25.74</v>
      </c>
      <c r="H212" s="103">
        <f t="shared" si="62"/>
        <v>25.65</v>
      </c>
      <c r="J212" s="56"/>
    </row>
    <row r="213" spans="1:10" s="62" customFormat="1" ht="15.75">
      <c r="A213" s="66" t="s">
        <v>350</v>
      </c>
      <c r="B213" s="66" t="s">
        <v>98</v>
      </c>
      <c r="C213" s="72">
        <v>3025000</v>
      </c>
      <c r="D213" s="72">
        <v>3385600</v>
      </c>
      <c r="E213" s="72">
        <v>599457.79</v>
      </c>
      <c r="F213" s="72">
        <f t="shared" si="59"/>
        <v>2786142.21</v>
      </c>
      <c r="G213" s="72">
        <f t="shared" si="60"/>
        <v>19.82</v>
      </c>
      <c r="H213" s="72">
        <f t="shared" si="62"/>
        <v>17.71</v>
      </c>
      <c r="J213" s="56"/>
    </row>
    <row r="214" spans="1:10" s="62" customFormat="1" ht="15.75">
      <c r="A214" s="66" t="s">
        <v>351</v>
      </c>
      <c r="B214" s="66" t="s">
        <v>368</v>
      </c>
      <c r="C214" s="72">
        <v>2473153.37</v>
      </c>
      <c r="D214" s="72">
        <v>1845653.37</v>
      </c>
      <c r="E214" s="72">
        <v>299965.31</v>
      </c>
      <c r="F214" s="72">
        <f t="shared" si="59"/>
        <v>1545688.06</v>
      </c>
      <c r="G214" s="72">
        <f t="shared" si="60"/>
        <v>12.13</v>
      </c>
      <c r="H214" s="72">
        <f t="shared" si="62"/>
        <v>16.25</v>
      </c>
      <c r="J214" s="56"/>
    </row>
    <row r="215" spans="1:10" s="62" customFormat="1" ht="15.75">
      <c r="A215" s="66" t="s">
        <v>31</v>
      </c>
      <c r="B215" s="66" t="s">
        <v>99</v>
      </c>
      <c r="C215" s="72">
        <v>2023906.26</v>
      </c>
      <c r="D215" s="72">
        <v>2023906.26</v>
      </c>
      <c r="E215" s="72">
        <v>542761.89</v>
      </c>
      <c r="F215" s="72">
        <f t="shared" si="59"/>
        <v>1481144.37</v>
      </c>
      <c r="G215" s="72">
        <f t="shared" si="60"/>
        <v>26.82</v>
      </c>
      <c r="H215" s="72">
        <f t="shared" si="62"/>
        <v>26.82</v>
      </c>
      <c r="J215" s="56"/>
    </row>
    <row r="216" spans="1:10" s="62" customFormat="1" ht="31.5">
      <c r="A216" s="66" t="s">
        <v>232</v>
      </c>
      <c r="B216" s="66" t="s">
        <v>100</v>
      </c>
      <c r="C216" s="61">
        <v>20998956.600000001</v>
      </c>
      <c r="D216" s="61">
        <v>20998956.600000001</v>
      </c>
      <c r="E216" s="61">
        <v>893500</v>
      </c>
      <c r="F216" s="61">
        <f t="shared" si="59"/>
        <v>20105456.600000001</v>
      </c>
      <c r="G216" s="61">
        <f t="shared" si="60"/>
        <v>4.25</v>
      </c>
      <c r="H216" s="61">
        <f t="shared" si="62"/>
        <v>4.25</v>
      </c>
      <c r="J216" s="56"/>
    </row>
    <row r="217" spans="1:10" s="62" customFormat="1" ht="31.5">
      <c r="A217" s="66" t="s">
        <v>29</v>
      </c>
      <c r="B217" s="66" t="s">
        <v>101</v>
      </c>
      <c r="C217" s="72">
        <v>100000</v>
      </c>
      <c r="D217" s="72">
        <v>168828.92</v>
      </c>
      <c r="E217" s="72">
        <v>133230.39000000001</v>
      </c>
      <c r="F217" s="72">
        <f t="shared" si="59"/>
        <v>35598.53</v>
      </c>
      <c r="G217" s="72">
        <f t="shared" si="60"/>
        <v>133.22999999999999</v>
      </c>
      <c r="H217" s="72">
        <f t="shared" si="62"/>
        <v>78.91</v>
      </c>
      <c r="J217" s="56"/>
    </row>
    <row r="218" spans="1:10" s="62" customFormat="1" ht="15.75">
      <c r="A218" s="66" t="s">
        <v>27</v>
      </c>
      <c r="B218" s="66" t="s">
        <v>277</v>
      </c>
      <c r="C218" s="61">
        <v>72000</v>
      </c>
      <c r="D218" s="61">
        <v>72000</v>
      </c>
      <c r="E218" s="61">
        <v>4733.0600000000004</v>
      </c>
      <c r="F218" s="61">
        <f t="shared" ref="F218:F237" si="91">$D218-$E218</f>
        <v>67266.94</v>
      </c>
      <c r="G218" s="61">
        <f t="shared" ref="G218:G237" si="92">$E218/$C218*100</f>
        <v>6.57</v>
      </c>
      <c r="H218" s="61">
        <f t="shared" ref="H218:H237" si="93">$E218/$D218*100</f>
        <v>6.57</v>
      </c>
      <c r="J218" s="56"/>
    </row>
    <row r="219" spans="1:10" s="62" customFormat="1" ht="47.25" outlineLevel="5">
      <c r="A219" s="65" t="s">
        <v>352</v>
      </c>
      <c r="B219" s="66" t="s">
        <v>381</v>
      </c>
      <c r="C219" s="61">
        <v>150000</v>
      </c>
      <c r="D219" s="61">
        <v>450000</v>
      </c>
      <c r="E219" s="61">
        <v>146433</v>
      </c>
      <c r="F219" s="61">
        <f t="shared" si="91"/>
        <v>303567</v>
      </c>
      <c r="G219" s="61">
        <f t="shared" si="92"/>
        <v>97.62</v>
      </c>
      <c r="H219" s="61">
        <f t="shared" si="93"/>
        <v>32.54</v>
      </c>
      <c r="J219" s="56"/>
    </row>
    <row r="220" spans="1:10" s="62" customFormat="1" ht="31.5" outlineLevel="5">
      <c r="A220" s="59" t="s">
        <v>322</v>
      </c>
      <c r="B220" s="104" t="s">
        <v>104</v>
      </c>
      <c r="C220" s="61">
        <v>16395503.9</v>
      </c>
      <c r="D220" s="61">
        <v>19435631.02</v>
      </c>
      <c r="E220" s="61">
        <v>2254533.4</v>
      </c>
      <c r="F220" s="61">
        <f t="shared" si="91"/>
        <v>17181097.620000001</v>
      </c>
      <c r="G220" s="61">
        <f t="shared" si="92"/>
        <v>13.75</v>
      </c>
      <c r="H220" s="61">
        <f t="shared" si="93"/>
        <v>11.6</v>
      </c>
      <c r="J220" s="56"/>
    </row>
    <row r="221" spans="1:10" s="62" customFormat="1" ht="31.5">
      <c r="A221" s="65" t="s">
        <v>36</v>
      </c>
      <c r="B221" s="66" t="s">
        <v>102</v>
      </c>
      <c r="C221" s="100">
        <v>3500000</v>
      </c>
      <c r="D221" s="100">
        <v>3500000</v>
      </c>
      <c r="E221" s="100">
        <v>0</v>
      </c>
      <c r="F221" s="61">
        <f t="shared" si="91"/>
        <v>3500000</v>
      </c>
      <c r="G221" s="61">
        <f t="shared" si="92"/>
        <v>0</v>
      </c>
      <c r="H221" s="61">
        <f t="shared" si="93"/>
        <v>0</v>
      </c>
      <c r="J221" s="56"/>
    </row>
    <row r="222" spans="1:10" s="62" customFormat="1" ht="31.5">
      <c r="A222" s="65" t="s">
        <v>182</v>
      </c>
      <c r="B222" s="66" t="s">
        <v>323</v>
      </c>
      <c r="C222" s="61">
        <v>266000</v>
      </c>
      <c r="D222" s="61">
        <v>266000</v>
      </c>
      <c r="E222" s="61">
        <v>29900</v>
      </c>
      <c r="F222" s="61">
        <f t="shared" si="91"/>
        <v>236100</v>
      </c>
      <c r="G222" s="61">
        <f t="shared" si="92"/>
        <v>11.24</v>
      </c>
      <c r="H222" s="61">
        <f t="shared" si="93"/>
        <v>11.24</v>
      </c>
      <c r="J222" s="56"/>
    </row>
    <row r="223" spans="1:10" s="62" customFormat="1" ht="31.5">
      <c r="A223" s="99" t="s">
        <v>394</v>
      </c>
      <c r="B223" s="66" t="s">
        <v>183</v>
      </c>
      <c r="C223" s="61">
        <v>2064428.3</v>
      </c>
      <c r="D223" s="61">
        <v>2064428.3</v>
      </c>
      <c r="E223" s="61">
        <v>1258.9100000000001</v>
      </c>
      <c r="F223" s="61">
        <f t="shared" si="91"/>
        <v>2063169.39</v>
      </c>
      <c r="G223" s="61">
        <f t="shared" si="92"/>
        <v>0.06</v>
      </c>
      <c r="H223" s="61">
        <f t="shared" si="93"/>
        <v>0.06</v>
      </c>
      <c r="J223" s="56"/>
    </row>
    <row r="224" spans="1:10" s="62" customFormat="1" ht="15.75">
      <c r="A224" s="99" t="s">
        <v>185</v>
      </c>
      <c r="B224" s="66" t="s">
        <v>184</v>
      </c>
      <c r="C224" s="61">
        <v>6878000</v>
      </c>
      <c r="D224" s="61">
        <v>21952000</v>
      </c>
      <c r="E224" s="61">
        <v>1031204.47</v>
      </c>
      <c r="F224" s="61">
        <f t="shared" si="91"/>
        <v>20920795.530000001</v>
      </c>
      <c r="G224" s="61">
        <f t="shared" si="92"/>
        <v>14.99</v>
      </c>
      <c r="H224" s="61">
        <f t="shared" si="93"/>
        <v>4.7</v>
      </c>
      <c r="J224" s="56"/>
    </row>
    <row r="225" spans="1:10" s="62" customFormat="1" ht="63">
      <c r="A225" s="74" t="s">
        <v>32</v>
      </c>
      <c r="B225" s="71" t="s">
        <v>158</v>
      </c>
      <c r="C225" s="61">
        <v>2932332</v>
      </c>
      <c r="D225" s="61">
        <v>2391776</v>
      </c>
      <c r="E225" s="61">
        <v>304166.58</v>
      </c>
      <c r="F225" s="61">
        <f t="shared" si="91"/>
        <v>2087609.42</v>
      </c>
      <c r="G225" s="61">
        <f t="shared" si="92"/>
        <v>10.37</v>
      </c>
      <c r="H225" s="61">
        <f t="shared" si="93"/>
        <v>12.72</v>
      </c>
      <c r="J225" s="56"/>
    </row>
    <row r="226" spans="1:10" s="62" customFormat="1" ht="63">
      <c r="A226" s="105" t="s">
        <v>49</v>
      </c>
      <c r="B226" s="66" t="s">
        <v>233</v>
      </c>
      <c r="C226" s="72">
        <v>4848</v>
      </c>
      <c r="D226" s="72">
        <v>17716</v>
      </c>
      <c r="E226" s="72">
        <v>0</v>
      </c>
      <c r="F226" s="72">
        <f t="shared" si="91"/>
        <v>17716</v>
      </c>
      <c r="G226" s="72">
        <f t="shared" si="92"/>
        <v>0</v>
      </c>
      <c r="H226" s="72">
        <f t="shared" si="93"/>
        <v>0</v>
      </c>
      <c r="J226" s="56"/>
    </row>
    <row r="227" spans="1:10" s="62" customFormat="1" ht="94.5">
      <c r="A227" s="106" t="s">
        <v>380</v>
      </c>
      <c r="B227" s="66" t="s">
        <v>72</v>
      </c>
      <c r="C227" s="61">
        <v>1121405</v>
      </c>
      <c r="D227" s="61">
        <v>1085733</v>
      </c>
      <c r="E227" s="61">
        <v>226955.5</v>
      </c>
      <c r="F227" s="61">
        <f t="shared" si="91"/>
        <v>858777.5</v>
      </c>
      <c r="G227" s="61">
        <f t="shared" si="92"/>
        <v>20.239999999999998</v>
      </c>
      <c r="H227" s="61">
        <f t="shared" si="93"/>
        <v>20.9</v>
      </c>
      <c r="J227" s="56"/>
    </row>
    <row r="228" spans="1:10" s="62" customFormat="1" ht="31.5">
      <c r="A228" s="66" t="s">
        <v>41</v>
      </c>
      <c r="B228" s="66" t="s">
        <v>103</v>
      </c>
      <c r="C228" s="72">
        <v>117996328.59999999</v>
      </c>
      <c r="D228" s="72">
        <v>118864308.59999999</v>
      </c>
      <c r="E228" s="72">
        <v>22119496.59</v>
      </c>
      <c r="F228" s="72">
        <f t="shared" si="91"/>
        <v>96744812.010000005</v>
      </c>
      <c r="G228" s="72">
        <f t="shared" si="92"/>
        <v>18.75</v>
      </c>
      <c r="H228" s="72">
        <f t="shared" si="93"/>
        <v>18.61</v>
      </c>
      <c r="J228" s="56"/>
    </row>
    <row r="229" spans="1:10" s="9" customFormat="1" ht="31.5">
      <c r="A229" s="2" t="s">
        <v>33</v>
      </c>
      <c r="B229" s="2" t="s">
        <v>386</v>
      </c>
      <c r="C229" s="11">
        <v>1751461</v>
      </c>
      <c r="D229" s="11">
        <v>1723746</v>
      </c>
      <c r="E229" s="11">
        <v>358083</v>
      </c>
      <c r="F229" s="11">
        <f t="shared" si="91"/>
        <v>1365663</v>
      </c>
      <c r="G229" s="11">
        <f t="shared" si="92"/>
        <v>20.440000000000001</v>
      </c>
      <c r="H229" s="11">
        <f t="shared" si="93"/>
        <v>20.77</v>
      </c>
      <c r="J229" s="5"/>
    </row>
    <row r="230" spans="1:10" s="9" customFormat="1" ht="31.5">
      <c r="A230" s="2" t="s">
        <v>35</v>
      </c>
      <c r="B230" s="2" t="s">
        <v>387</v>
      </c>
      <c r="C230" s="11">
        <v>1190768</v>
      </c>
      <c r="D230" s="11">
        <v>1190768</v>
      </c>
      <c r="E230" s="11">
        <v>245755</v>
      </c>
      <c r="F230" s="11">
        <f t="shared" si="91"/>
        <v>945013</v>
      </c>
      <c r="G230" s="11">
        <f t="shared" si="92"/>
        <v>20.64</v>
      </c>
      <c r="H230" s="11">
        <f t="shared" si="93"/>
        <v>20.64</v>
      </c>
      <c r="J230" s="5"/>
    </row>
    <row r="231" spans="1:10" s="9" customFormat="1" ht="78.75">
      <c r="A231" s="17" t="s">
        <v>160</v>
      </c>
      <c r="B231" s="13" t="s">
        <v>58</v>
      </c>
      <c r="C231" s="7">
        <v>2102922.6800000002</v>
      </c>
      <c r="D231" s="7">
        <v>3306395.22</v>
      </c>
      <c r="E231" s="7">
        <v>1088681.2</v>
      </c>
      <c r="F231" s="7">
        <f t="shared" si="91"/>
        <v>2217714.02</v>
      </c>
      <c r="G231" s="7">
        <f t="shared" si="92"/>
        <v>51.77</v>
      </c>
      <c r="H231" s="7">
        <f t="shared" si="93"/>
        <v>32.93</v>
      </c>
      <c r="J231" s="5"/>
    </row>
    <row r="232" spans="1:10" s="9" customFormat="1" ht="47.25">
      <c r="A232" s="13" t="s">
        <v>34</v>
      </c>
      <c r="B232" s="17" t="s">
        <v>157</v>
      </c>
      <c r="C232" s="7">
        <v>1219473</v>
      </c>
      <c r="D232" s="7">
        <v>1208033</v>
      </c>
      <c r="E232" s="7">
        <v>172599</v>
      </c>
      <c r="F232" s="7">
        <f t="shared" si="91"/>
        <v>1035434</v>
      </c>
      <c r="G232" s="7">
        <f t="shared" si="92"/>
        <v>14.15</v>
      </c>
      <c r="H232" s="7">
        <f t="shared" si="93"/>
        <v>14.29</v>
      </c>
      <c r="J232" s="5"/>
    </row>
    <row r="233" spans="1:10" s="9" customFormat="1" ht="63">
      <c r="A233" s="18" t="s">
        <v>68</v>
      </c>
      <c r="B233" s="14" t="s">
        <v>297</v>
      </c>
      <c r="C233" s="7">
        <v>5166.2</v>
      </c>
      <c r="D233" s="7">
        <v>5166.2</v>
      </c>
      <c r="E233" s="7">
        <v>1291.56</v>
      </c>
      <c r="F233" s="7">
        <f t="shared" si="91"/>
        <v>3874.64</v>
      </c>
      <c r="G233" s="7">
        <f t="shared" si="92"/>
        <v>25</v>
      </c>
      <c r="H233" s="7">
        <f t="shared" si="93"/>
        <v>25</v>
      </c>
      <c r="J233" s="5"/>
    </row>
    <row r="234" spans="1:10" s="9" customFormat="1" ht="47.25">
      <c r="A234" s="16" t="s">
        <v>395</v>
      </c>
      <c r="B234" s="14" t="s">
        <v>81</v>
      </c>
      <c r="C234" s="7">
        <v>3387.08</v>
      </c>
      <c r="D234" s="7">
        <v>3387.08</v>
      </c>
      <c r="E234" s="7">
        <v>0</v>
      </c>
      <c r="F234" s="7">
        <f t="shared" si="91"/>
        <v>3387.08</v>
      </c>
      <c r="G234" s="7">
        <f t="shared" si="92"/>
        <v>0</v>
      </c>
      <c r="H234" s="7">
        <f t="shared" si="93"/>
        <v>0</v>
      </c>
      <c r="J234" s="5"/>
    </row>
    <row r="235" spans="1:10" s="9" customFormat="1" ht="47.25">
      <c r="A235" s="12" t="s">
        <v>154</v>
      </c>
      <c r="B235" s="15" t="s">
        <v>234</v>
      </c>
      <c r="C235" s="11">
        <v>2607156</v>
      </c>
      <c r="D235" s="11">
        <v>2582883</v>
      </c>
      <c r="E235" s="11">
        <v>435161.48</v>
      </c>
      <c r="F235" s="11">
        <f t="shared" si="91"/>
        <v>2147721.52</v>
      </c>
      <c r="G235" s="11">
        <f t="shared" si="92"/>
        <v>16.690000000000001</v>
      </c>
      <c r="H235" s="11">
        <f t="shared" si="93"/>
        <v>16.850000000000001</v>
      </c>
      <c r="J235" s="5"/>
    </row>
    <row r="236" spans="1:10" s="9" customFormat="1" ht="47.25">
      <c r="A236" s="19" t="s">
        <v>345</v>
      </c>
      <c r="B236" s="3" t="s">
        <v>121</v>
      </c>
      <c r="C236" s="7">
        <v>336933</v>
      </c>
      <c r="D236" s="7">
        <v>333922</v>
      </c>
      <c r="E236" s="7">
        <v>0</v>
      </c>
      <c r="F236" s="7">
        <f t="shared" si="91"/>
        <v>333922</v>
      </c>
      <c r="G236" s="7">
        <f t="shared" si="92"/>
        <v>0</v>
      </c>
      <c r="H236" s="7">
        <f t="shared" si="93"/>
        <v>0</v>
      </c>
      <c r="J236" s="5"/>
    </row>
    <row r="237" spans="1:10" s="9" customFormat="1" ht="15.75">
      <c r="A237" s="4" t="s">
        <v>28</v>
      </c>
      <c r="B237" s="4"/>
      <c r="C237" s="10">
        <f>C9+C12+C61+C76+C103+C132+C138+C146+C155+C169+C182+C186+C192+C198+C208+C178</f>
        <v>1418604592.0899999</v>
      </c>
      <c r="D237" s="10">
        <f t="shared" ref="D237:E237" si="94">D9+D12+D61+D76+D103+D132+D138+D146+D155+D169+D182+D186+D192+D198+D208+D178</f>
        <v>1430735428.04</v>
      </c>
      <c r="E237" s="10">
        <f t="shared" si="94"/>
        <v>289928248.93000001</v>
      </c>
      <c r="F237" s="10">
        <f t="shared" si="91"/>
        <v>1140807179.1099999</v>
      </c>
      <c r="G237" s="10">
        <f t="shared" si="92"/>
        <v>20.440000000000001</v>
      </c>
      <c r="H237" s="10">
        <f t="shared" si="93"/>
        <v>20.260000000000002</v>
      </c>
      <c r="J237" s="5"/>
    </row>
    <row r="238" spans="1:10" s="20" customFormat="1" ht="15">
      <c r="D238" s="21"/>
    </row>
    <row r="239" spans="1:10" s="6" customFormat="1" ht="15" customHeight="1">
      <c r="A239" s="9"/>
      <c r="B239" s="9"/>
      <c r="C239" s="9"/>
      <c r="D239" s="22"/>
      <c r="E239" s="9"/>
    </row>
    <row r="240" spans="1:10" s="6" customFormat="1" ht="15.75">
      <c r="A240" s="8"/>
      <c r="B240" s="9"/>
      <c r="C240" s="8"/>
      <c r="D240" s="23"/>
      <c r="E240" s="8"/>
    </row>
    <row r="241" spans="1:5" s="6" customFormat="1" ht="15.75">
      <c r="A241" s="9"/>
      <c r="B241" s="9"/>
      <c r="C241" s="8"/>
      <c r="D241" s="8"/>
      <c r="E241" s="8"/>
    </row>
    <row r="242" spans="1:5" s="6" customFormat="1" ht="15.75">
      <c r="A242" s="8"/>
      <c r="B242" s="9"/>
      <c r="C242" s="8"/>
      <c r="D242" s="8"/>
      <c r="E242" s="8"/>
    </row>
    <row r="243" spans="1:5" s="6" customFormat="1" ht="15.75">
      <c r="A243" s="9"/>
      <c r="B243" s="9"/>
      <c r="C243" s="8"/>
      <c r="D243" s="8"/>
      <c r="E243" s="8"/>
    </row>
    <row r="244" spans="1:5" s="6" customFormat="1" ht="15.75">
      <c r="A244" s="9"/>
      <c r="B244" s="9"/>
      <c r="C244" s="8"/>
      <c r="D244" s="8"/>
      <c r="E244" s="8"/>
    </row>
    <row r="245" spans="1:5" s="6" customFormat="1" ht="15.75">
      <c r="A245" s="9"/>
      <c r="B245" s="9"/>
      <c r="C245" s="9"/>
      <c r="D245" s="22"/>
    </row>
    <row r="246" spans="1:5" s="6" customFormat="1" ht="15.75">
      <c r="A246" s="9"/>
      <c r="B246" s="9"/>
      <c r="C246" s="9"/>
      <c r="D246" s="22"/>
    </row>
    <row r="247" spans="1:5" s="6" customFormat="1" ht="15.75">
      <c r="A247" s="9"/>
      <c r="B247" s="9"/>
      <c r="C247" s="9"/>
      <c r="D247" s="22"/>
    </row>
    <row r="248" spans="1:5" s="6" customFormat="1" ht="15.75">
      <c r="A248" s="9"/>
      <c r="B248" s="9"/>
      <c r="C248" s="9"/>
      <c r="D248" s="22"/>
    </row>
    <row r="249" spans="1:5" s="6" customFormat="1" ht="15.75">
      <c r="A249" s="9"/>
      <c r="B249" s="9"/>
      <c r="C249" s="9"/>
      <c r="D249" s="22"/>
    </row>
    <row r="250" spans="1:5" s="6" customFormat="1" ht="15.75">
      <c r="A250" s="9"/>
      <c r="B250" s="9"/>
      <c r="C250" s="9"/>
      <c r="D250" s="22"/>
    </row>
    <row r="251" spans="1:5" s="6" customFormat="1" ht="15.75">
      <c r="A251" s="9"/>
      <c r="B251" s="9"/>
      <c r="C251" s="9"/>
      <c r="D251" s="22"/>
    </row>
    <row r="252" spans="1:5" s="24" customFormat="1" ht="18.75" customHeight="1">
      <c r="A252" s="20"/>
      <c r="B252" s="20"/>
      <c r="C252" s="20"/>
      <c r="D252" s="21"/>
    </row>
    <row r="253" spans="1:5" s="24" customFormat="1" ht="23.65" customHeight="1">
      <c r="A253" s="20"/>
      <c r="B253" s="20"/>
      <c r="C253" s="20"/>
      <c r="D253" s="21"/>
    </row>
    <row r="254" spans="1:5" s="24" customFormat="1" ht="15" customHeight="1">
      <c r="A254" s="20"/>
      <c r="B254" s="20"/>
      <c r="C254" s="20"/>
      <c r="D254" s="21"/>
    </row>
    <row r="255" spans="1:5" s="24" customFormat="1" ht="15.75">
      <c r="A255" s="20"/>
      <c r="B255" s="20"/>
      <c r="C255" s="20"/>
      <c r="D255" s="21"/>
    </row>
    <row r="256" spans="1:5" s="24" customFormat="1" ht="15.95" customHeight="1">
      <c r="A256" s="20"/>
      <c r="B256" s="20"/>
      <c r="C256" s="20"/>
      <c r="D256" s="21"/>
    </row>
    <row r="257" spans="1:5" ht="15">
      <c r="A257" s="20"/>
      <c r="B257" s="20"/>
      <c r="C257" s="20"/>
      <c r="D257" s="21"/>
    </row>
    <row r="258" spans="1:5" ht="12.95" customHeight="1">
      <c r="A258" s="20"/>
      <c r="B258" s="20"/>
      <c r="C258" s="20"/>
      <c r="D258" s="21"/>
    </row>
    <row r="259" spans="1:5" ht="15">
      <c r="A259" s="20"/>
      <c r="B259" s="20"/>
      <c r="C259" s="20"/>
      <c r="D259" s="21"/>
    </row>
    <row r="260" spans="1:5" s="25" customFormat="1" ht="15">
      <c r="A260" s="20"/>
      <c r="B260" s="20"/>
      <c r="C260" s="20"/>
      <c r="D260" s="21"/>
      <c r="E260" s="1"/>
    </row>
    <row r="261" spans="1:5" s="25" customFormat="1">
      <c r="A261" s="1"/>
      <c r="B261" s="1"/>
      <c r="C261" s="1"/>
      <c r="D261" s="26"/>
      <c r="E261" s="1"/>
    </row>
    <row r="262" spans="1:5" s="25" customFormat="1">
      <c r="A262" s="1"/>
      <c r="B262" s="1"/>
      <c r="C262" s="1"/>
      <c r="D262" s="26"/>
      <c r="E262" s="1"/>
    </row>
  </sheetData>
  <mergeCells count="5">
    <mergeCell ref="A5:H5"/>
    <mergeCell ref="F1:H1"/>
    <mergeCell ref="F2:H2"/>
    <mergeCell ref="F3:H3"/>
    <mergeCell ref="F4:H4"/>
  </mergeCells>
  <pageMargins left="0.98425196850393704" right="0.59055118110236227" top="0.35433070866141736" bottom="0.43307086614173229" header="0.15748031496062992" footer="0.31496062992125984"/>
  <pageSetup paperSize="9" scale="68" fitToHeight="0" orientation="landscape" horizontalDpi="1200" verticalDpi="1200" r:id="rId1"/>
  <headerFooter alignWithMargins="0">
    <oddHeader>&amp;R&amp;P</oddHeader>
  </headerFooter>
  <rowBreaks count="1" manualBreakCount="1">
    <brk id="22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пограммная 1 чтение</vt:lpstr>
      <vt:lpstr>'пограммная 1 чтение'!Область_печати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user</cp:lastModifiedBy>
  <cp:lastPrinted>2024-05-07T04:23:53Z</cp:lastPrinted>
  <dcterms:created xsi:type="dcterms:W3CDTF">2002-10-08T15:02:13Z</dcterms:created>
  <dcterms:modified xsi:type="dcterms:W3CDTF">2024-05-07T06:48:02Z</dcterms:modified>
</cp:coreProperties>
</file>