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0395" yWindow="-150" windowWidth="11610" windowHeight="9645" tabRatio="599"/>
  </bookViews>
  <sheets>
    <sheet name="пограммная 1 чтение" sheetId="18" r:id="rId1"/>
  </sheets>
  <definedNames>
    <definedName name="_acc2" localSheetId="0">#REF!</definedName>
    <definedName name="_acc2">#REF!</definedName>
    <definedName name="_End1" localSheetId="0">#REF!</definedName>
    <definedName name="_End1">#REF!</definedName>
    <definedName name="_End10" localSheetId="0">#REF!</definedName>
    <definedName name="_End10">#REF!</definedName>
    <definedName name="_End11" localSheetId="0">#REF!</definedName>
    <definedName name="_End11">#REF!</definedName>
    <definedName name="_End12" localSheetId="0">#REF!</definedName>
    <definedName name="_End12">#REF!</definedName>
    <definedName name="_End13" localSheetId="0">#REF!</definedName>
    <definedName name="_End13">#REF!</definedName>
    <definedName name="_End14" localSheetId="0">#REF!</definedName>
    <definedName name="_End14">#REF!</definedName>
    <definedName name="_End15" localSheetId="0">#REF!</definedName>
    <definedName name="_End15">#REF!</definedName>
    <definedName name="_End16" localSheetId="0">#REF!</definedName>
    <definedName name="_End16">#REF!</definedName>
    <definedName name="_End17" localSheetId="0">#REF!</definedName>
    <definedName name="_End17">#REF!</definedName>
    <definedName name="_End18" localSheetId="0">#REF!</definedName>
    <definedName name="_End18">#REF!</definedName>
    <definedName name="_End19" localSheetId="0">#REF!</definedName>
    <definedName name="_End19">#REF!</definedName>
    <definedName name="_End2" localSheetId="0">#REF!</definedName>
    <definedName name="_End2">#REF!</definedName>
    <definedName name="_End20" localSheetId="0">#REF!</definedName>
    <definedName name="_End20">#REF!</definedName>
    <definedName name="_End21" localSheetId="0">#REF!</definedName>
    <definedName name="_End21">#REF!</definedName>
    <definedName name="_End22" localSheetId="0">#REF!</definedName>
    <definedName name="_End22">#REF!</definedName>
    <definedName name="_End23" localSheetId="0">#REF!</definedName>
    <definedName name="_End23">#REF!</definedName>
    <definedName name="_End24" localSheetId="0">#REF!</definedName>
    <definedName name="_End24">#REF!</definedName>
    <definedName name="_End25" localSheetId="0">#REF!</definedName>
    <definedName name="_End25">#REF!</definedName>
    <definedName name="_End26" localSheetId="0">#REF!</definedName>
    <definedName name="_End26">#REF!</definedName>
    <definedName name="_End27" localSheetId="0">#REF!</definedName>
    <definedName name="_End27">#REF!</definedName>
    <definedName name="_End28" localSheetId="0">#REF!</definedName>
    <definedName name="_End28">#REF!</definedName>
    <definedName name="_End29" localSheetId="0">#REF!</definedName>
    <definedName name="_End29">#REF!</definedName>
    <definedName name="_End3" localSheetId="0">#REF!</definedName>
    <definedName name="_End3">#REF!</definedName>
    <definedName name="_End30" localSheetId="0">#REF!</definedName>
    <definedName name="_End30">#REF!</definedName>
    <definedName name="_End31" localSheetId="0">#REF!</definedName>
    <definedName name="_End31">#REF!</definedName>
    <definedName name="_End32" localSheetId="0">#REF!</definedName>
    <definedName name="_End32">#REF!</definedName>
    <definedName name="_End33" localSheetId="0">#REF!</definedName>
    <definedName name="_End33">#REF!</definedName>
    <definedName name="_End34" localSheetId="0">#REF!</definedName>
    <definedName name="_End34">#REF!</definedName>
    <definedName name="_End35" localSheetId="0">#REF!</definedName>
    <definedName name="_End35">#REF!</definedName>
    <definedName name="_End36" localSheetId="0">#REF!</definedName>
    <definedName name="_End36">#REF!</definedName>
    <definedName name="_End37" localSheetId="0">#REF!</definedName>
    <definedName name="_End37">#REF!</definedName>
    <definedName name="_End38" localSheetId="0">#REF!</definedName>
    <definedName name="_End38">#REF!</definedName>
    <definedName name="_End39" localSheetId="0">#REF!</definedName>
    <definedName name="_End39">#REF!</definedName>
    <definedName name="_End4" localSheetId="0">#REF!</definedName>
    <definedName name="_End4">#REF!</definedName>
    <definedName name="_End40" localSheetId="0">#REF!</definedName>
    <definedName name="_End40">#REF!</definedName>
    <definedName name="_End41" localSheetId="0">#REF!</definedName>
    <definedName name="_End41">#REF!</definedName>
    <definedName name="_End42" localSheetId="0">#REF!</definedName>
    <definedName name="_End42">#REF!</definedName>
    <definedName name="_End43" localSheetId="0">#REF!</definedName>
    <definedName name="_End43">#REF!</definedName>
    <definedName name="_End44" localSheetId="0">#REF!</definedName>
    <definedName name="_End44">#REF!</definedName>
    <definedName name="_End45" localSheetId="0">#REF!</definedName>
    <definedName name="_End45">#REF!</definedName>
    <definedName name="_End46" localSheetId="0">#REF!</definedName>
    <definedName name="_End46">#REF!</definedName>
    <definedName name="_End47" localSheetId="0">#REF!</definedName>
    <definedName name="_End47">#REF!</definedName>
    <definedName name="_End48" localSheetId="0">#REF!</definedName>
    <definedName name="_End48">#REF!</definedName>
    <definedName name="_End49" localSheetId="0">#REF!</definedName>
    <definedName name="_End49">#REF!</definedName>
    <definedName name="_End5" localSheetId="0">#REF!</definedName>
    <definedName name="_End5">#REF!</definedName>
    <definedName name="_End50" localSheetId="0">#REF!</definedName>
    <definedName name="_End50">#REF!</definedName>
    <definedName name="_End6" localSheetId="0">#REF!</definedName>
    <definedName name="_End6">#REF!</definedName>
    <definedName name="_End7" localSheetId="0">#REF!</definedName>
    <definedName name="_End7">#REF!</definedName>
    <definedName name="_End8" localSheetId="0">#REF!</definedName>
    <definedName name="_End8">#REF!</definedName>
    <definedName name="_End9" localSheetId="0">#REF!</definedName>
    <definedName name="_End9">#REF!</definedName>
    <definedName name="_xlnm._FilterDatabase" localSheetId="0" hidden="1">'пограммная 1 чтение'!$A$9:$F$269</definedName>
    <definedName name="add_bk" localSheetId="0">#REF!</definedName>
    <definedName name="add_bk">#REF!</definedName>
    <definedName name="add_bk_n" localSheetId="0">#REF!</definedName>
    <definedName name="add_bk_n">#REF!</definedName>
    <definedName name="Boss_FIO" localSheetId="0">#REF!</definedName>
    <definedName name="Boss_FIO">#REF!</definedName>
    <definedName name="Budget_Level" localSheetId="0">#REF!</definedName>
    <definedName name="Budget_Level">#REF!</definedName>
    <definedName name="Buh_Dol" localSheetId="0">#REF!</definedName>
    <definedName name="Buh_Dol">#REF!</definedName>
    <definedName name="Buh_FIO" localSheetId="0">#REF!</definedName>
    <definedName name="Buh_FIO">#REF!</definedName>
    <definedName name="cacc2" localSheetId="0">#REF!</definedName>
    <definedName name="cacc2">#REF!</definedName>
    <definedName name="cadd_bk" localSheetId="0">#REF!</definedName>
    <definedName name="cadd_bk">#REF!</definedName>
    <definedName name="cbk" localSheetId="0">#REF!</definedName>
    <definedName name="cbk">#REF!</definedName>
    <definedName name="cdep" localSheetId="0">#REF!</definedName>
    <definedName name="cdep">#REF!</definedName>
    <definedName name="cdiv" localSheetId="0">#REF!</definedName>
    <definedName name="cdiv">#REF!</definedName>
    <definedName name="cexp" localSheetId="0">#REF!</definedName>
    <definedName name="cexp">#REF!</definedName>
    <definedName name="Chef_Dol" localSheetId="0">#REF!</definedName>
    <definedName name="Chef_Dol">#REF!</definedName>
    <definedName name="Chef_FIO" localSheetId="0">#REF!</definedName>
    <definedName name="Chef_FIO">#REF!</definedName>
    <definedName name="citem" localSheetId="0">#REF!</definedName>
    <definedName name="citem">#REF!</definedName>
    <definedName name="citem1" localSheetId="0">#REF!</definedName>
    <definedName name="citem1">#REF!</definedName>
    <definedName name="citem2" localSheetId="0">#REF!</definedName>
    <definedName name="citem2">#REF!</definedName>
    <definedName name="cmdiv" localSheetId="0">#REF!</definedName>
    <definedName name="cmdiv">#REF!</definedName>
    <definedName name="corr02_n" localSheetId="0">#REF!</definedName>
    <definedName name="corr02_n">#REF!</definedName>
    <definedName name="corr2" localSheetId="0">#REF!</definedName>
    <definedName name="corr2">#REF!</definedName>
    <definedName name="corr2_cbp" localSheetId="0">#REF!</definedName>
    <definedName name="corr2_cbp">#REF!</definedName>
    <definedName name="corr2_inn" localSheetId="0">#REF!</definedName>
    <definedName name="corr2_inn">#REF!</definedName>
    <definedName name="corr2_n" localSheetId="0">#REF!</definedName>
    <definedName name="corr2_n">#REF!</definedName>
    <definedName name="csfin" localSheetId="0">#REF!</definedName>
    <definedName name="csfin">#REF!</definedName>
    <definedName name="ctgt" localSheetId="0">#REF!</definedName>
    <definedName name="ctgt">#REF!</definedName>
    <definedName name="ctgt3" localSheetId="0">#REF!</definedName>
    <definedName name="ctgt3">#REF!</definedName>
    <definedName name="ctgt5" localSheetId="0">#REF!</definedName>
    <definedName name="ctgt5">#REF!</definedName>
    <definedName name="CurentGroup" localSheetId="0">#REF!</definedName>
    <definedName name="CurentGroup">#REF!</definedName>
    <definedName name="CurRow" localSheetId="0">#REF!</definedName>
    <definedName name="CurRow">#REF!</definedName>
    <definedName name="Data" localSheetId="0">#REF!</definedName>
    <definedName name="Data">#REF!</definedName>
    <definedName name="DataFields" localSheetId="0">#REF!</definedName>
    <definedName name="DataFields">#REF!</definedName>
    <definedName name="date" localSheetId="0">#REF!</definedName>
    <definedName name="date">#REF!</definedName>
    <definedName name="dDate1" localSheetId="0">#REF!</definedName>
    <definedName name="dDate1">#REF!</definedName>
    <definedName name="dDate2" localSheetId="0">#REF!</definedName>
    <definedName name="dDate2">#REF!</definedName>
    <definedName name="dep" localSheetId="0">#REF!</definedName>
    <definedName name="dep">#REF!</definedName>
    <definedName name="dep_n" localSheetId="0">#REF!</definedName>
    <definedName name="dep_n">#REF!</definedName>
    <definedName name="div" localSheetId="0">#REF!</definedName>
    <definedName name="div">#REF!</definedName>
    <definedName name="div_n" localSheetId="0">#REF!</definedName>
    <definedName name="div_n">#REF!</definedName>
    <definedName name="EndPred" localSheetId="0">#REF!</definedName>
    <definedName name="EndPred">#REF!</definedName>
    <definedName name="EndRow" localSheetId="0">#REF!</definedName>
    <definedName name="EndRow">#REF!</definedName>
    <definedName name="exp" localSheetId="0">#REF!</definedName>
    <definedName name="exp">#REF!</definedName>
    <definedName name="exp_n" localSheetId="0">#REF!</definedName>
    <definedName name="exp_n">#REF!</definedName>
    <definedName name="Footer" localSheetId="0">#REF!</definedName>
    <definedName name="Footer">#REF!</definedName>
    <definedName name="GroupOrder" localSheetId="0">#REF!</definedName>
    <definedName name="GroupOrder">#REF!</definedName>
    <definedName name="item" localSheetId="0">#REF!</definedName>
    <definedName name="item">#REF!</definedName>
    <definedName name="item_n" localSheetId="0">#REF!</definedName>
    <definedName name="item_n">#REF!</definedName>
    <definedName name="item1_n" localSheetId="0">#REF!</definedName>
    <definedName name="item1_n">#REF!</definedName>
    <definedName name="item2_n" localSheetId="0">#REF!</definedName>
    <definedName name="item2_n">#REF!</definedName>
    <definedName name="izm" localSheetId="0">#REF!</definedName>
    <definedName name="izm">#REF!</definedName>
    <definedName name="link" localSheetId="0">#REF!</definedName>
    <definedName name="link">#REF!</definedName>
    <definedName name="mdiv_n" localSheetId="0">#REF!</definedName>
    <definedName name="mdiv_n">#REF!</definedName>
    <definedName name="NastrFields" localSheetId="0">#REF!</definedName>
    <definedName name="NastrFields">#REF!</definedName>
    <definedName name="nCheck_1" localSheetId="0">#REF!</definedName>
    <definedName name="nCheck_1">#REF!</definedName>
    <definedName name="nCheck_10" localSheetId="0">#REF!</definedName>
    <definedName name="nCheck_10">#REF!</definedName>
    <definedName name="nCheck_11" localSheetId="0">#REF!</definedName>
    <definedName name="nCheck_11">#REF!</definedName>
    <definedName name="nCheck_12" localSheetId="0">#REF!</definedName>
    <definedName name="nCheck_12">#REF!</definedName>
    <definedName name="nCheck_13" localSheetId="0">#REF!</definedName>
    <definedName name="nCheck_13">#REF!</definedName>
    <definedName name="nCheck_2" localSheetId="0">#REF!</definedName>
    <definedName name="nCheck_2">#REF!</definedName>
    <definedName name="nCheck_5" localSheetId="0">#REF!</definedName>
    <definedName name="nCheck_5">#REF!</definedName>
    <definedName name="nCheck_6" localSheetId="0">#REF!</definedName>
    <definedName name="nCheck_6">#REF!</definedName>
    <definedName name="nCheck_7" localSheetId="0">#REF!</definedName>
    <definedName name="nCheck_7">#REF!</definedName>
    <definedName name="nCheck_8" localSheetId="0">#REF!</definedName>
    <definedName name="nCheck_8">#REF!</definedName>
    <definedName name="nCheck_9" localSheetId="0">#REF!</definedName>
    <definedName name="nCheck_9">#REF!</definedName>
    <definedName name="nOtborLink1" localSheetId="0">#REF!</definedName>
    <definedName name="nOtborLink1">#REF!</definedName>
    <definedName name="nOtborLink10" localSheetId="0">#REF!</definedName>
    <definedName name="nOtborLink10">#REF!</definedName>
    <definedName name="nOtborLink11" localSheetId="0">#REF!</definedName>
    <definedName name="nOtborLink11">#REF!</definedName>
    <definedName name="nOtborLink12" localSheetId="0">#REF!</definedName>
    <definedName name="nOtborLink12">#REF!</definedName>
    <definedName name="nOtborLink2" localSheetId="0">#REF!</definedName>
    <definedName name="nOtborLink2">#REF!</definedName>
    <definedName name="nOtborLink3" localSheetId="0">#REF!</definedName>
    <definedName name="nOtborLink3">#REF!</definedName>
    <definedName name="nOtborLink4" localSheetId="0">#REF!</definedName>
    <definedName name="nOtborLink4">#REF!</definedName>
    <definedName name="nOtborLink5" localSheetId="0">#REF!</definedName>
    <definedName name="nOtborLink5">#REF!</definedName>
    <definedName name="nOtborLink6" localSheetId="0">#REF!</definedName>
    <definedName name="nOtborLink6">#REF!</definedName>
    <definedName name="nOtborLink7" localSheetId="0">#REF!</definedName>
    <definedName name="nOtborLink7">#REF!</definedName>
    <definedName name="nOtborLink8" localSheetId="0">#REF!</definedName>
    <definedName name="nOtborLink8">#REF!</definedName>
    <definedName name="number" localSheetId="0">#REF!</definedName>
    <definedName name="number">#REF!</definedName>
    <definedName name="obj_n" localSheetId="0">#REF!</definedName>
    <definedName name="obj_n">#REF!</definedName>
    <definedName name="PrevGroupName" localSheetId="0">#REF!</definedName>
    <definedName name="PrevGroupName">#REF!</definedName>
    <definedName name="PrevGroupValue" localSheetId="0">#REF!</definedName>
    <definedName name="PrevGroupValue">#REF!</definedName>
    <definedName name="Rash_Date" localSheetId="0">#REF!</definedName>
    <definedName name="Rash_Date">#REF!</definedName>
    <definedName name="s_1" localSheetId="0">#REF!</definedName>
    <definedName name="s_1">#REF!</definedName>
    <definedName name="s_2" localSheetId="0">#REF!</definedName>
    <definedName name="s_2">#REF!</definedName>
    <definedName name="s_3" localSheetId="0">#REF!</definedName>
    <definedName name="s_3">#REF!</definedName>
    <definedName name="s_4" localSheetId="0">#REF!</definedName>
    <definedName name="s_4">#REF!</definedName>
    <definedName name="sfin" localSheetId="0">#REF!</definedName>
    <definedName name="sfin">#REF!</definedName>
    <definedName name="sfin_n" localSheetId="0">#REF!</definedName>
    <definedName name="sfin_n">#REF!</definedName>
    <definedName name="ss" localSheetId="0">#REF!</definedName>
    <definedName name="ss">#REF!</definedName>
    <definedName name="Start1" localSheetId="0">#REF!</definedName>
    <definedName name="Start1">#REF!</definedName>
    <definedName name="Start10" localSheetId="0">#REF!</definedName>
    <definedName name="Start10">#REF!</definedName>
    <definedName name="Start11" localSheetId="0">#REF!</definedName>
    <definedName name="Start11">#REF!</definedName>
    <definedName name="Start12" localSheetId="0">#REF!</definedName>
    <definedName name="Start12">#REF!</definedName>
    <definedName name="Start13" localSheetId="0">#REF!</definedName>
    <definedName name="Start13">#REF!</definedName>
    <definedName name="Start14" localSheetId="0">#REF!</definedName>
    <definedName name="Start14">#REF!</definedName>
    <definedName name="Start15" localSheetId="0">#REF!</definedName>
    <definedName name="Start15">#REF!</definedName>
    <definedName name="Start16" localSheetId="0">#REF!</definedName>
    <definedName name="Start16">#REF!</definedName>
    <definedName name="Start17" localSheetId="0">#REF!</definedName>
    <definedName name="Start17">#REF!</definedName>
    <definedName name="Start18" localSheetId="0">#REF!</definedName>
    <definedName name="Start18">#REF!</definedName>
    <definedName name="Start19" localSheetId="0">#REF!</definedName>
    <definedName name="Start19">#REF!</definedName>
    <definedName name="Start2" localSheetId="0">#REF!</definedName>
    <definedName name="Start2">#REF!</definedName>
    <definedName name="Start20" localSheetId="0">#REF!</definedName>
    <definedName name="Start20">#REF!</definedName>
    <definedName name="Start21" localSheetId="0">#REF!</definedName>
    <definedName name="Start21">#REF!</definedName>
    <definedName name="Start22" localSheetId="0">#REF!</definedName>
    <definedName name="Start22">#REF!</definedName>
    <definedName name="Start23" localSheetId="0">#REF!</definedName>
    <definedName name="Start23">#REF!</definedName>
    <definedName name="Start24" localSheetId="0">#REF!</definedName>
    <definedName name="Start24">#REF!</definedName>
    <definedName name="Start25" localSheetId="0">#REF!</definedName>
    <definedName name="Start25">#REF!</definedName>
    <definedName name="Start26" localSheetId="0">#REF!</definedName>
    <definedName name="Start26">#REF!</definedName>
    <definedName name="Start27" localSheetId="0">#REF!</definedName>
    <definedName name="Start27">#REF!</definedName>
    <definedName name="Start28" localSheetId="0">#REF!</definedName>
    <definedName name="Start28">#REF!</definedName>
    <definedName name="Start29" localSheetId="0">#REF!</definedName>
    <definedName name="Start29">#REF!</definedName>
    <definedName name="Start3" localSheetId="0">#REF!</definedName>
    <definedName name="Start3">#REF!</definedName>
    <definedName name="Start30" localSheetId="0">#REF!</definedName>
    <definedName name="Start30">#REF!</definedName>
    <definedName name="Start31" localSheetId="0">#REF!</definedName>
    <definedName name="Start31">#REF!</definedName>
    <definedName name="Start32" localSheetId="0">#REF!</definedName>
    <definedName name="Start32">#REF!</definedName>
    <definedName name="Start33" localSheetId="0">#REF!</definedName>
    <definedName name="Start33">#REF!</definedName>
    <definedName name="Start34" localSheetId="0">#REF!</definedName>
    <definedName name="Start34">#REF!</definedName>
    <definedName name="Start35" localSheetId="0">#REF!</definedName>
    <definedName name="Start35">#REF!</definedName>
    <definedName name="Start36" localSheetId="0">#REF!</definedName>
    <definedName name="Start36">#REF!</definedName>
    <definedName name="Start37" localSheetId="0">#REF!</definedName>
    <definedName name="Start37">#REF!</definedName>
    <definedName name="Start38" localSheetId="0">#REF!</definedName>
    <definedName name="Start38">#REF!</definedName>
    <definedName name="Start39" localSheetId="0">#REF!</definedName>
    <definedName name="Start39">#REF!</definedName>
    <definedName name="Start4" localSheetId="0">#REF!</definedName>
    <definedName name="Start4">#REF!</definedName>
    <definedName name="Start40" localSheetId="0">#REF!</definedName>
    <definedName name="Start40">#REF!</definedName>
    <definedName name="Start41" localSheetId="0">#REF!</definedName>
    <definedName name="Start41">#REF!</definedName>
    <definedName name="Start42" localSheetId="0">#REF!</definedName>
    <definedName name="Start42">#REF!</definedName>
    <definedName name="Start43" localSheetId="0">#REF!</definedName>
    <definedName name="Start43">#REF!</definedName>
    <definedName name="Start44" localSheetId="0">#REF!</definedName>
    <definedName name="Start44">#REF!</definedName>
    <definedName name="Start45" localSheetId="0">#REF!</definedName>
    <definedName name="Start45">#REF!</definedName>
    <definedName name="Start46" localSheetId="0">#REF!</definedName>
    <definedName name="Start46">#REF!</definedName>
    <definedName name="Start47" localSheetId="0">#REF!</definedName>
    <definedName name="Start47">#REF!</definedName>
    <definedName name="Start48" localSheetId="0">#REF!</definedName>
    <definedName name="Start48">#REF!</definedName>
    <definedName name="Start49" localSheetId="0">#REF!</definedName>
    <definedName name="Start49">#REF!</definedName>
    <definedName name="Start5" localSheetId="0">#REF!</definedName>
    <definedName name="Start5">#REF!</definedName>
    <definedName name="Start50" localSheetId="0">#REF!</definedName>
    <definedName name="Start50">#REF!</definedName>
    <definedName name="Start6" localSheetId="0">#REF!</definedName>
    <definedName name="Start6">#REF!</definedName>
    <definedName name="Start7" localSheetId="0">#REF!</definedName>
    <definedName name="Start7">#REF!</definedName>
    <definedName name="Start8" localSheetId="0">#REF!</definedName>
    <definedName name="Start8">#REF!</definedName>
    <definedName name="Start9" localSheetId="0">#REF!</definedName>
    <definedName name="Start9">#REF!</definedName>
    <definedName name="StartData" localSheetId="0">#REF!</definedName>
    <definedName name="StartData">#REF!</definedName>
    <definedName name="StartPred" localSheetId="0">#REF!</definedName>
    <definedName name="StartPred">#REF!</definedName>
    <definedName name="StartRow" localSheetId="0">#REF!</definedName>
    <definedName name="StartRow">#REF!</definedName>
    <definedName name="Struct_Podraz" localSheetId="0">#REF!</definedName>
    <definedName name="Struct_Podraz">#REF!</definedName>
    <definedName name="tgt" localSheetId="0">#REF!</definedName>
    <definedName name="tgt">#REF!</definedName>
    <definedName name="tgt_n" localSheetId="0">#REF!</definedName>
    <definedName name="tgt_n">#REF!</definedName>
    <definedName name="tgt3_n" localSheetId="0">#REF!</definedName>
    <definedName name="tgt3_n">#REF!</definedName>
    <definedName name="tgt5_n" localSheetId="0">#REF!</definedName>
    <definedName name="tgt5_n">#REF!</definedName>
    <definedName name="Today" localSheetId="0">#REF!</definedName>
    <definedName name="Today">#REF!</definedName>
    <definedName name="Today2" localSheetId="0">#REF!</definedName>
    <definedName name="Today2">#REF!</definedName>
    <definedName name="User_CBP" localSheetId="0">#REF!</definedName>
    <definedName name="User_CBP">#REF!</definedName>
    <definedName name="User_COFK" localSheetId="0">#REF!</definedName>
    <definedName name="User_COFK">#REF!</definedName>
    <definedName name="User_Dol" localSheetId="0">#REF!</definedName>
    <definedName name="User_Dol">#REF!</definedName>
    <definedName name="User_FIO" localSheetId="0">#REF!</definedName>
    <definedName name="User_FIO">#REF!</definedName>
    <definedName name="User_INN" localSheetId="0">#REF!</definedName>
    <definedName name="User_INN">#REF!</definedName>
    <definedName name="User_Name" localSheetId="0">#REF!</definedName>
    <definedName name="User_Name">#REF!</definedName>
    <definedName name="User_Phone" localSheetId="0">#REF!</definedName>
    <definedName name="User_Phone">#REF!</definedName>
    <definedName name="Zam_Boss_FIO" localSheetId="0">#REF!</definedName>
    <definedName name="Zam_Boss_FIO">#REF!</definedName>
    <definedName name="Zam_Buh_FIO" localSheetId="0">#REF!</definedName>
    <definedName name="Zam_Buh_FIO">#REF!</definedName>
    <definedName name="Zam_Chef_FIO" localSheetId="0">#REF!</definedName>
    <definedName name="Zam_Chef_FIO">#REF!</definedName>
    <definedName name="_xlnm.Print_Area" localSheetId="0">'пограммная 1 чтение'!$A$1:$E$269</definedName>
  </definedNames>
  <calcPr calcId="124519" fullPrecision="0"/>
</workbook>
</file>

<file path=xl/calcChain.xml><?xml version="1.0" encoding="utf-8"?>
<calcChain xmlns="http://schemas.openxmlformats.org/spreadsheetml/2006/main">
  <c r="C226" i="18"/>
  <c r="D240" l="1"/>
  <c r="D239" s="1"/>
  <c r="D238" s="1"/>
  <c r="E240"/>
  <c r="E239" s="1"/>
  <c r="E238" s="1"/>
  <c r="C240"/>
  <c r="C239"/>
  <c r="C238" s="1"/>
  <c r="E148"/>
  <c r="E147"/>
  <c r="E146"/>
  <c r="E83"/>
  <c r="E27"/>
  <c r="E16"/>
  <c r="D226"/>
  <c r="D175"/>
  <c r="C28" l="1"/>
  <c r="D217"/>
  <c r="D216" s="1"/>
  <c r="E217"/>
  <c r="E216" s="1"/>
  <c r="D166"/>
  <c r="D165" s="1"/>
  <c r="E166"/>
  <c r="E165" s="1"/>
  <c r="C166"/>
  <c r="E244" l="1"/>
  <c r="E243" s="1"/>
  <c r="E242" s="1"/>
  <c r="C244"/>
  <c r="C243" s="1"/>
  <c r="C242" s="1"/>
  <c r="D235"/>
  <c r="E235"/>
  <c r="D232"/>
  <c r="E232"/>
  <c r="C232"/>
  <c r="C217"/>
  <c r="C216" s="1"/>
  <c r="E197" l="1"/>
  <c r="E196" s="1"/>
  <c r="D197"/>
  <c r="D196" s="1"/>
  <c r="C197"/>
  <c r="C196" s="1"/>
  <c r="E192"/>
  <c r="E194"/>
  <c r="D194"/>
  <c r="C194"/>
  <c r="D192" l="1"/>
  <c r="C192"/>
  <c r="E190"/>
  <c r="E189" s="1"/>
  <c r="E188" s="1"/>
  <c r="D190"/>
  <c r="C190"/>
  <c r="D173"/>
  <c r="E173"/>
  <c r="D145"/>
  <c r="E145"/>
  <c r="C145"/>
  <c r="D90"/>
  <c r="E90"/>
  <c r="C90"/>
  <c r="D49"/>
  <c r="E49"/>
  <c r="C49"/>
  <c r="D34"/>
  <c r="E34"/>
  <c r="C189" l="1"/>
  <c r="C188" s="1"/>
  <c r="D189"/>
  <c r="D188" s="1"/>
  <c r="E225"/>
  <c r="D225"/>
  <c r="C235"/>
  <c r="C221"/>
  <c r="C220" s="1"/>
  <c r="E221"/>
  <c r="E220" s="1"/>
  <c r="D221"/>
  <c r="D220" s="1"/>
  <c r="C225" l="1"/>
  <c r="D153" l="1"/>
  <c r="E153"/>
  <c r="C153"/>
  <c r="C173"/>
  <c r="C127" l="1"/>
  <c r="C142"/>
  <c r="D256" l="1"/>
  <c r="D244" s="1"/>
  <c r="D243" s="1"/>
  <c r="D242" s="1"/>
  <c r="E117"/>
  <c r="E43"/>
  <c r="D43"/>
  <c r="C62"/>
  <c r="E21"/>
  <c r="D21"/>
  <c r="C227" l="1"/>
  <c r="C224" s="1"/>
  <c r="C215" s="1"/>
  <c r="E227"/>
  <c r="E224" s="1"/>
  <c r="E215" s="1"/>
  <c r="D227"/>
  <c r="D224" s="1"/>
  <c r="D215" s="1"/>
  <c r="D186" l="1"/>
  <c r="D185" s="1"/>
  <c r="D184" s="1"/>
  <c r="E186"/>
  <c r="E185" s="1"/>
  <c r="E184" s="1"/>
  <c r="C186"/>
  <c r="C43" l="1"/>
  <c r="C42"/>
  <c r="C41"/>
  <c r="C21"/>
  <c r="C165"/>
  <c r="C120"/>
  <c r="C123"/>
  <c r="C34" l="1"/>
  <c r="C139"/>
  <c r="D75"/>
  <c r="E75"/>
  <c r="C75"/>
  <c r="D139"/>
  <c r="E139"/>
  <c r="D211" l="1"/>
  <c r="D210" s="1"/>
  <c r="D209" s="1"/>
  <c r="E211"/>
  <c r="E210" s="1"/>
  <c r="E209" s="1"/>
  <c r="C211"/>
  <c r="C210" s="1"/>
  <c r="C209" s="1"/>
  <c r="D207"/>
  <c r="E207"/>
  <c r="C207"/>
  <c r="D205"/>
  <c r="E205"/>
  <c r="C205"/>
  <c r="D201"/>
  <c r="D200" s="1"/>
  <c r="D199" s="1"/>
  <c r="E201"/>
  <c r="E200" s="1"/>
  <c r="E199" s="1"/>
  <c r="C201"/>
  <c r="C200" s="1"/>
  <c r="C199" s="1"/>
  <c r="D181"/>
  <c r="D180" s="1"/>
  <c r="D179" s="1"/>
  <c r="E181"/>
  <c r="E180" s="1"/>
  <c r="E179" s="1"/>
  <c r="C181"/>
  <c r="C180" s="1"/>
  <c r="C179" s="1"/>
  <c r="D176"/>
  <c r="E176"/>
  <c r="C176"/>
  <c r="D160"/>
  <c r="D159" s="1"/>
  <c r="E160"/>
  <c r="E159" s="1"/>
  <c r="C160"/>
  <c r="C159" s="1"/>
  <c r="D157"/>
  <c r="D156" s="1"/>
  <c r="E157"/>
  <c r="E156" s="1"/>
  <c r="C157"/>
  <c r="C156" s="1"/>
  <c r="D135"/>
  <c r="D134" s="1"/>
  <c r="E135"/>
  <c r="E134" s="1"/>
  <c r="C135"/>
  <c r="C134" s="1"/>
  <c r="D119"/>
  <c r="E119"/>
  <c r="D132"/>
  <c r="E132"/>
  <c r="C132"/>
  <c r="D129"/>
  <c r="E129"/>
  <c r="C129"/>
  <c r="D155" l="1"/>
  <c r="C144"/>
  <c r="C143" s="1"/>
  <c r="D144"/>
  <c r="D143" s="1"/>
  <c r="E144"/>
  <c r="E143" s="1"/>
  <c r="C155"/>
  <c r="C204"/>
  <c r="C203" s="1"/>
  <c r="E204"/>
  <c r="E203" s="1"/>
  <c r="C185"/>
  <c r="C184" s="1"/>
  <c r="D204"/>
  <c r="D203" s="1"/>
  <c r="C172"/>
  <c r="C164" s="1"/>
  <c r="E172"/>
  <c r="E164" s="1"/>
  <c r="D172"/>
  <c r="D164" s="1"/>
  <c r="E155"/>
  <c r="D124"/>
  <c r="D118" s="1"/>
  <c r="E124"/>
  <c r="E118" s="1"/>
  <c r="C124"/>
  <c r="C119"/>
  <c r="C118" l="1"/>
  <c r="C114"/>
  <c r="C113" s="1"/>
  <c r="D114"/>
  <c r="D113" s="1"/>
  <c r="E114"/>
  <c r="E113" s="1"/>
  <c r="D110"/>
  <c r="D109" s="1"/>
  <c r="E110"/>
  <c r="E109" s="1"/>
  <c r="C110"/>
  <c r="C109" s="1"/>
  <c r="D105"/>
  <c r="D104" s="1"/>
  <c r="E105"/>
  <c r="E104" s="1"/>
  <c r="C105"/>
  <c r="C104" s="1"/>
  <c r="D101"/>
  <c r="E101"/>
  <c r="C101"/>
  <c r="D86"/>
  <c r="D85" s="1"/>
  <c r="E86"/>
  <c r="E85" s="1"/>
  <c r="C86"/>
  <c r="C85" s="1"/>
  <c r="D82"/>
  <c r="D81" s="1"/>
  <c r="E82"/>
  <c r="E81" s="1"/>
  <c r="C82"/>
  <c r="C81" s="1"/>
  <c r="D78"/>
  <c r="D77" s="1"/>
  <c r="E78"/>
  <c r="E77" s="1"/>
  <c r="C78"/>
  <c r="C77" s="1"/>
  <c r="D72"/>
  <c r="D71" s="1"/>
  <c r="E72"/>
  <c r="E71" s="1"/>
  <c r="C72"/>
  <c r="C71" s="1"/>
  <c r="D69"/>
  <c r="E69"/>
  <c r="C69"/>
  <c r="D67"/>
  <c r="E67"/>
  <c r="C67"/>
  <c r="D63"/>
  <c r="E63"/>
  <c r="C63"/>
  <c r="D61"/>
  <c r="E61"/>
  <c r="C61"/>
  <c r="D56"/>
  <c r="E56"/>
  <c r="C56"/>
  <c r="D54"/>
  <c r="E54"/>
  <c r="C54"/>
  <c r="D47"/>
  <c r="D46" s="1"/>
  <c r="E47"/>
  <c r="E46" s="1"/>
  <c r="C47"/>
  <c r="C46" s="1"/>
  <c r="D30"/>
  <c r="E30"/>
  <c r="C30"/>
  <c r="D25"/>
  <c r="E25"/>
  <c r="C25"/>
  <c r="D19"/>
  <c r="E19"/>
  <c r="C19"/>
  <c r="D15"/>
  <c r="E15"/>
  <c r="C15"/>
  <c r="D11"/>
  <c r="D10" s="1"/>
  <c r="E11"/>
  <c r="E10" s="1"/>
  <c r="C11"/>
  <c r="C10" s="1"/>
  <c r="E14" l="1"/>
  <c r="C53"/>
  <c r="C66"/>
  <c r="C65" s="1"/>
  <c r="E108"/>
  <c r="C108"/>
  <c r="D108"/>
  <c r="C14"/>
  <c r="C60"/>
  <c r="C89"/>
  <c r="C80" s="1"/>
  <c r="D66"/>
  <c r="D65" s="1"/>
  <c r="E60"/>
  <c r="E53"/>
  <c r="E66"/>
  <c r="E65" s="1"/>
  <c r="E89"/>
  <c r="E80" s="1"/>
  <c r="D14"/>
  <c r="C24"/>
  <c r="D53"/>
  <c r="D60"/>
  <c r="D89"/>
  <c r="D80" s="1"/>
  <c r="D24"/>
  <c r="E24"/>
  <c r="C13" l="1"/>
  <c r="E13"/>
  <c r="D13"/>
  <c r="D138" l="1"/>
  <c r="D137" s="1"/>
  <c r="D269" s="1"/>
  <c r="E138"/>
  <c r="E137" s="1"/>
  <c r="E269" s="1"/>
  <c r="C138"/>
  <c r="C137" s="1"/>
  <c r="C269" s="1"/>
</calcChain>
</file>

<file path=xl/sharedStrings.xml><?xml version="1.0" encoding="utf-8"?>
<sst xmlns="http://schemas.openxmlformats.org/spreadsheetml/2006/main" count="531" uniqueCount="494">
  <si>
    <t>02 0 00 00000</t>
  </si>
  <si>
    <t>02 3 00 00000</t>
  </si>
  <si>
    <t>01 0 00 00000</t>
  </si>
  <si>
    <t>01 1 00 00000</t>
  </si>
  <si>
    <t>01 1 01 20030</t>
  </si>
  <si>
    <t>03 0 00 00000</t>
  </si>
  <si>
    <t>06 3 00 00000</t>
  </si>
  <si>
    <t>Подпрограмма "Доступная среда"</t>
  </si>
  <si>
    <t>09 0 00 00000</t>
  </si>
  <si>
    <t>09 1 00 00000</t>
  </si>
  <si>
    <t>05 0 00 00000</t>
  </si>
  <si>
    <t>05 1 00 00000</t>
  </si>
  <si>
    <t>05 1 01 70590</t>
  </si>
  <si>
    <t>05 1 01 70610</t>
  </si>
  <si>
    <t>05 2 00 00000</t>
  </si>
  <si>
    <t>05 2 01 70590</t>
  </si>
  <si>
    <t>05 2 01 70610</t>
  </si>
  <si>
    <t>05 4 00 00000</t>
  </si>
  <si>
    <t>02 1 00 00000</t>
  </si>
  <si>
    <t>02 2 00 00000</t>
  </si>
  <si>
    <t>02 3 02 93080</t>
  </si>
  <si>
    <t>02 5 00 00000</t>
  </si>
  <si>
    <t>02 5 01 70590</t>
  </si>
  <si>
    <t>Подпрограмма "Социальная поддержка семей и детей"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</si>
  <si>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</si>
  <si>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Наименование</t>
  </si>
  <si>
    <t>Целевая статья</t>
  </si>
  <si>
    <t>Процентные платежи по муниципальному долгу</t>
  </si>
  <si>
    <t>Всего расходов</t>
  </si>
  <si>
    <t>Расходы, связанные с исполнением решений, принятых судебными органами</t>
  </si>
  <si>
    <t>к муниципальному правовому акту</t>
  </si>
  <si>
    <t>Руководство и управление в сфере установленных функций органов  местного самоуправления</t>
  </si>
  <si>
    <t xml:space="preserve">Председатель контрольно-счетной комиссии </t>
  </si>
  <si>
    <t>Субвенции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</t>
  </si>
  <si>
    <t>Субвенции на создание и обеспечение деятельности комиссий по делам несовершеннолетних и защите их прав</t>
  </si>
  <si>
    <t>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</si>
  <si>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Субвенции на реализацию отдельных государственных полномочий по созданию административных комиссий</t>
  </si>
  <si>
    <t>Оценка недвижимости, признание прав и регулирование отношений муниципальной собственности</t>
  </si>
  <si>
    <t>Пенсии за выслугу лет муниципальным служащим</t>
  </si>
  <si>
    <t>Реализация физкультурных и спортивно-массовых мероприятий; участие спортсменов в краевых, межрегиональных и международных физкультурных и спортивных мероприятиях, привлечение медицинского персонала, приобретение инвентаря и формы</t>
  </si>
  <si>
    <t>Обеспечение материального стимулирования организаторов физкультурно-массовой работы в поселениях</t>
  </si>
  <si>
    <t>Расходы на обеспечение деятельности (оказание услуг, выполнение работ) муниципальных учреждений</t>
  </si>
  <si>
    <t>Мероприятия по профилактике экстремизма и терроризма</t>
  </si>
  <si>
    <t>Расходы по оплате договоров на выполнение работ, оказание услуг, связанных с капитальным ремонтом нефинансовых активов, полученных в аренду или безвозмездное пользование, закрепленных за муниципальными учреждениями на праве оперативного управления</t>
  </si>
  <si>
    <t>Расходы на приобретение муниципальными учреждениями недвижимого и особо ценного движимого имущества</t>
  </si>
  <si>
    <t>Исполнения обязательств по уплате взносов за капитальный ремонт общего имущества в многоквартирных домах</t>
  </si>
  <si>
    <t>Расходы на обеспечение деятельности (оказание услуг, выполнение работ) муниципальных учреждений (Спортивный комплекс "Луч")</t>
  </si>
  <si>
    <t>99 0 00 00000</t>
  </si>
  <si>
    <t>18 0 00 00000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</si>
  <si>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</si>
  <si>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07 0 00 00000</t>
  </si>
  <si>
    <t>Подпрограмма "Снижение рисков и смягчение последствий чрезвычайных ситуаций природного и техногенного характера в Приморском крае"</t>
  </si>
  <si>
    <t>07 1 00 00000</t>
  </si>
  <si>
    <t>11 0 00 00000</t>
  </si>
  <si>
    <t>11 1 00 00000</t>
  </si>
  <si>
    <t>11 2 00 00000</t>
  </si>
  <si>
    <t>18 1 00 00000</t>
  </si>
  <si>
    <t>18 1 03 20170</t>
  </si>
  <si>
    <t>12 0 00 00000</t>
  </si>
  <si>
    <t>12 1 00 00000</t>
  </si>
  <si>
    <t>12 2 00 00000</t>
  </si>
  <si>
    <t>13 0 00 00000</t>
  </si>
  <si>
    <t>13 1 00 00000</t>
  </si>
  <si>
    <t>17 0 00 00000</t>
  </si>
  <si>
    <t>06 0 00 00000</t>
  </si>
  <si>
    <t>Субвенции на регистрацию и учет граждан, имеющих право на получение жилищных субсидий в связис переселением из районов Крайнего Севера и приравненных к ним местностей</t>
  </si>
  <si>
    <t>05 3 00 00000</t>
  </si>
  <si>
    <t>02 6 00 00000</t>
  </si>
  <si>
    <t>06 6 00 00000</t>
  </si>
  <si>
    <t>99 9 99 59300</t>
  </si>
  <si>
    <t>12 2 03 00000</t>
  </si>
  <si>
    <t>06 6 01 S2320</t>
  </si>
  <si>
    <t>06 3 01 L4970</t>
  </si>
  <si>
    <t xml:space="preserve">Софинансирование из местного бюджета мероприятий по обеспечению развития и укреплению материально-технической базы домов культуры в населенных пунктах с числом жителей до 50 тысяч человек </t>
  </si>
  <si>
    <t xml:space="preserve">05 3 01 L4670 </t>
  </si>
  <si>
    <t>Субсидии организациям на возмещение расходов в области ЖКХ</t>
  </si>
  <si>
    <t>06 6 02 60030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</si>
  <si>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</si>
  <si>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99 9 99 93130</t>
  </si>
  <si>
    <t>02 6 Е1 00000</t>
  </si>
  <si>
    <t>Субсидии из краевого бюджета бюджетам муниципальных образований Приморского края на комплектование книжных фондов и обеспечение информационно-техническим оборудованием библиотек</t>
  </si>
  <si>
    <t>Основное мероприятие "Выполнение обязательств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родителей"</t>
  </si>
  <si>
    <t>06 5 00 00000</t>
  </si>
  <si>
    <t>06 5 01 00000</t>
  </si>
  <si>
    <t>Основное мероприятие "Обеспечение граждан твердым топливом (дровами)"</t>
  </si>
  <si>
    <t>Субсидии бюджетам муниципальных образований Приморского края на обеспечение граждан твердым топливом (дровами)</t>
  </si>
  <si>
    <t>12 2 R1 00000</t>
  </si>
  <si>
    <t>Материальная поддержка студентов</t>
  </si>
  <si>
    <t>Софинансирование из местного бюджета субсидии бюджетам муниципальных образований Приморского края на обеспечение граждан твердым топливом (дровами)</t>
  </si>
  <si>
    <t>Софинансирование из местного бюджета субсидии из краевого бюджета бюджетам муниципальных образований Приморского края на комплектование книжных фондов и обеспечение информационно-техническим оборудованием библиотек</t>
  </si>
  <si>
    <t>05 3 01 S2540</t>
  </si>
  <si>
    <t>99 9 99 10010</t>
  </si>
  <si>
    <t>99 9 99 10020</t>
  </si>
  <si>
    <t>99 9 99 10030</t>
  </si>
  <si>
    <t>99 9 99 10050</t>
  </si>
  <si>
    <t>99 9 99 10060</t>
  </si>
  <si>
    <t>99 9 99 10070</t>
  </si>
  <si>
    <t>99 9 99 20240</t>
  </si>
  <si>
    <t>99 9 99 70590</t>
  </si>
  <si>
    <t>99 9 99 20220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</si>
  <si>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</t>
  </si>
  <si>
    <t>02 2 01 70590</t>
  </si>
  <si>
    <t>02 2 01 70600</t>
  </si>
  <si>
    <t>02 2 01 93060</t>
  </si>
  <si>
    <t>02 1 01 70590</t>
  </si>
  <si>
    <t>02 1 01 70600</t>
  </si>
  <si>
    <t>02 1 01 93070</t>
  </si>
  <si>
    <t>Основное мероприятие "Реализация образовательных программ дошкольного образования"</t>
  </si>
  <si>
    <t>02 1 01 00000</t>
  </si>
  <si>
    <t>06 6 03 00000</t>
  </si>
  <si>
    <t>06 6 03 S2620</t>
  </si>
  <si>
    <t>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</si>
  <si>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13 1 01 00000</t>
  </si>
  <si>
    <t>02 2 01 53030</t>
  </si>
  <si>
    <t>13 1 01 S2280</t>
  </si>
  <si>
    <t>20 0 00 00000</t>
  </si>
  <si>
    <t>99 9 99 93180</t>
  </si>
  <si>
    <t>06 5 01 R0820</t>
  </si>
  <si>
    <t>02 6 Е1 93140</t>
  </si>
  <si>
    <t>Субсидии бюджетам муниципальных образований Приморского края на организацию физкультурно-спортивной работы по месту жительства</t>
  </si>
  <si>
    <t>02 3 01 70590</t>
  </si>
  <si>
    <t>2025 год</t>
  </si>
  <si>
    <t>2026 год</t>
  </si>
  <si>
    <t>(руб.)</t>
  </si>
  <si>
    <t>Реализация мероприятий по модернизации школьных систем образования</t>
  </si>
  <si>
    <t>Софинансирование из местного бюджета на реализацию мероприятий по модернизации школьных систем образования</t>
  </si>
  <si>
    <t>Субсидии бюджетам муниципальных образований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</si>
  <si>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Софинансирование из местного бюджета  по субсидиям на государственную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</si>
  <si>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</si>
  <si>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05 3 01 L5190</t>
  </si>
  <si>
    <t>Субсидии бюджетам муниципальных образований на обеспечение земельных участков, предоставленных на бесплатной основе гражданам, имеющим трех и более детей, инженерной инфраструктурой</t>
  </si>
  <si>
    <t>06 6 01 S2100</t>
  </si>
  <si>
    <t>Софинансирование из местного бюджета  на обеспечение земельных участков, предоставленных на бесплатной основе гражданам, имеющим трех и более детей, инженерной инфраструктурой</t>
  </si>
  <si>
    <t>Субсидии из краевого бюджета бюджетам муниципальных образований Приморского края реализацию мероприятий по обеспечению жильем молодых семей</t>
  </si>
  <si>
    <t>Софинансирование из местного бюджета на реализацию мероприятий по обеспечению жильем молодых семей</t>
  </si>
  <si>
    <t>Софинансирование из местного бюджета на организацию физкультурно-спортивной работы по месту жительства</t>
  </si>
  <si>
    <t>Субсидии бюджетам муниципальных образований Приморского края на организацию транспортного обслуживания населения в границах муниципальных образований Приморского края</t>
  </si>
  <si>
    <t>12 1 01 S2410</t>
  </si>
  <si>
    <t>Софинансирование из местного бюджета  на организацию транспортного обслуживания населения в границах муниципальных образований Приморского края</t>
  </si>
  <si>
    <t>Софинансирование из местного бюджета на мероприятия по озданию и развитию системы газоснабжения муниципальных образований</t>
  </si>
  <si>
    <t>Субсидии бюджетам муниципальных образований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</si>
  <si>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Софинансирование из местного бюджета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</si>
  <si>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Проведение мероприятий по восстановлению воинских захоронений</t>
  </si>
  <si>
    <t>19 1 01 L2990</t>
  </si>
  <si>
    <t>19 1 01 00000</t>
  </si>
  <si>
    <t>Субсидии бюджетам муниципальных образований на мероприятия по поддержке муниципальных программ по благоустройству территорий муниципальных образований</t>
  </si>
  <si>
    <t>Софинансирование из местного бюджета на мероприятия по поддержке муниципальных программ по благоустройству территорий муниципальных образований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</si>
  <si>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Приморского края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</si>
  <si>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Приморского края</t>
  </si>
  <si>
    <t>Субвенции на обеспечения оздоровления и отдыха детей Приморского края (за исключением организации отдыха детей в каникулярное время)</t>
  </si>
  <si>
    <t>Субвенции бюджетам муниципальных образований Приморского края на обеспечение бесплатным питанием детей, обучающихся в муниципальных образовательных организациях Приморского края</t>
  </si>
  <si>
    <t>Субвенции бюджетам муниципальных образований на осуществление государственных полномочий органов опеки и попечительства в отношении несовершеннолетних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</si>
  <si>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</si>
  <si>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99 9 99 00000</t>
  </si>
  <si>
    <t>99 9 99 93100</t>
  </si>
  <si>
    <t>99 9 99 51180</t>
  </si>
  <si>
    <t>99 9 00 00000</t>
  </si>
  <si>
    <t>Региональный проект "Региональная и местная дорожная сеть"</t>
  </si>
  <si>
    <t>Региональный проект "Современная школа"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</si>
  <si>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</si>
  <si>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</si>
  <si>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Софинансирование из местного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</si>
  <si>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 1 02 S2020</t>
  </si>
  <si>
    <t>02 3 01 00000</t>
  </si>
  <si>
    <t>Расходы на обеспечение деятельности (оказание услуг, выполнение работ) муниципальных учреждений (ДЮСШ)</t>
  </si>
  <si>
    <t>17 2 00 00000</t>
  </si>
  <si>
    <t>Основное мероприятие "Пропаганда и популяризация предпринимательской деятельности"</t>
  </si>
  <si>
    <t>17 2 03 00000</t>
  </si>
  <si>
    <t>Пропаганда и популяризация предпринимательской деятельности</t>
  </si>
  <si>
    <t>12 1 01 00000</t>
  </si>
  <si>
    <t>Благоустройство Шкотовского муниципального округа</t>
  </si>
  <si>
    <t>Подпрограмма "Развитие системы дошкольного образования"</t>
  </si>
  <si>
    <t>Основное мероприятие "Развитие инфраструктуры организаций дошкольного образования"</t>
  </si>
  <si>
    <t>02 1 02 00000</t>
  </si>
  <si>
    <t>02 2 01 00000</t>
  </si>
  <si>
    <t>02 2 02 00000</t>
  </si>
  <si>
    <t>Основное мероприятие "Создание условий для получения качественного общего образования"</t>
  </si>
  <si>
    <t>Основное мероприятие "Реализация образовательных программ общего образования"</t>
  </si>
  <si>
    <t>02 2 02 93150</t>
  </si>
  <si>
    <t>02 2 02 R3040</t>
  </si>
  <si>
    <t>02 2 02 70620</t>
  </si>
  <si>
    <t>Субсидии бюджетным учреждениям на питание обучающихся, мобилизованных граждан</t>
  </si>
  <si>
    <t>Основное мероприятие "Развитие материально – технической базы общеобразовательных учреждений Шкотовского муниципального округа (капитальные ремонты, благоустройство территорий, оформление рекреационных пространств)"</t>
  </si>
  <si>
    <t>02 2 03 00000</t>
  </si>
  <si>
    <t>02 2 03 L7500</t>
  </si>
  <si>
    <t>Основное мероприятие региональный проект "Патриотическое воспитание граждан Российской Федерации</t>
  </si>
  <si>
    <t>Основное мероприятие "Реализация образовательных программ дополнительного образования"</t>
  </si>
  <si>
    <t>02 3 02 00000</t>
  </si>
  <si>
    <t>Основное мероприятие "Развитие системы отдыха, оздоровления и занятости детей и подростков на территории Шкотовского муниципального округа"</t>
  </si>
  <si>
    <t>02 3 02 20060</t>
  </si>
  <si>
    <t>Развитие системы отдыха, оздоровления и занятости детей и подростков на территории Шкотовского муниципального округа</t>
  </si>
  <si>
    <t>Подпрограмма "Совершенствование управления системой образования"</t>
  </si>
  <si>
    <t>02 5 01 00000</t>
  </si>
  <si>
    <t>02 5 02 00000</t>
  </si>
  <si>
    <t>Основное мероприятие "Развитие кадрового потенциала в образовательных организациях Шкотовского муниципального округа"</t>
  </si>
  <si>
    <t>Муниципальная программа "Социальная поддержка населения Шкотовского муниципального округа на 2023-2027 годы"</t>
  </si>
  <si>
    <t>03 2 00 00000</t>
  </si>
  <si>
    <t>03 2 01 00000</t>
  </si>
  <si>
    <t>Основное мероприятие "Меры социальной поддержки семей, имеющих детей"</t>
  </si>
  <si>
    <t>02 5 02 20330</t>
  </si>
  <si>
    <t>Муниципальная программа "Развитие культуры Шкотовского муниципального округа Приморского края на 2021-2027 годы"</t>
  </si>
  <si>
    <t>05 1 01 00000</t>
  </si>
  <si>
    <t>05 2 01 00000</t>
  </si>
  <si>
    <t>05 3 01 00000</t>
  </si>
  <si>
    <t>Подпрограмма "Поддержка учреждений культуры в Шкотовском муниципальном округе"</t>
  </si>
  <si>
    <t>Основное мероприятие "Обеспечение поддержки учреждений культуры в Шкотовском муниципальном округе"</t>
  </si>
  <si>
    <t xml:space="preserve">Подпрограмма "Осуществление руководства и управления в сфере установленных функций учреждения культуры Шкотовского округа " (финансово-методический центр) </t>
  </si>
  <si>
    <t>05 4 01 70590</t>
  </si>
  <si>
    <t>05 4 01 70610</t>
  </si>
  <si>
    <t>19 1 00 00000</t>
  </si>
  <si>
    <t>19 0 00 00000</t>
  </si>
  <si>
    <t>Основное мероприятие "Мероприятия историко-патриотической, патриотической, культурно-патриотической, спортивно-патриотической направленности"</t>
  </si>
  <si>
    <t>Мероприятия непрограммных направлений деятельности органов государственной власти</t>
  </si>
  <si>
    <t>Непрограммные мероприятия</t>
  </si>
  <si>
    <t>Непрограммные направления деятельности органов местного самоуправления Шкотовского муниципального округа</t>
  </si>
  <si>
    <t>99 9 99 51200</t>
  </si>
  <si>
    <t>99 9 99 93160</t>
  </si>
  <si>
    <t>07 1 01 20040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</si>
  <si>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 Шкотовского муниципального округа"</t>
  </si>
  <si>
    <t>Муниципальная программа "Развитие транспортного комплекса Шкотовского муниципального округа на 2022-2027 годы"</t>
  </si>
  <si>
    <t xml:space="preserve">Подпрограмма  "Развитие транспортного комплекса Шкотовского муниципального округа на 2022-2027 годы" </t>
  </si>
  <si>
    <t>Основное мероприятие "Организация транспортного обслуживания населения между поселениями в границах Шкотовского муниципального округа"</t>
  </si>
  <si>
    <t>Подпрограмма "Развитие дорожной отрасли в Шкотовском муниципальном округа на 2022-2027 годы"</t>
  </si>
  <si>
    <t>Основное мероприятие "Поддержка дорожного хозяйства Шкотовского муниципального округа"</t>
  </si>
  <si>
    <t>Ремонт автомобильных дорог муниципального значения на территории Шкотовского муниципального округа</t>
  </si>
  <si>
    <t>Содержание автомобильных дорог муниципального значения на территории Шкотовского муниципального округа</t>
  </si>
  <si>
    <t>Муниципальная программа "Развитие и поддержка малого и среднего предпринимательства в Шкотовском муниципальном округе на 2021-2027 годы</t>
  </si>
  <si>
    <t>Подпрограмма "Развитие и поддержка малого и среднего предпринимательства в Шкотовском муниципальномокруге на 2021-2027 годы"</t>
  </si>
  <si>
    <t>Муниципальная программа "Формирование здорового образа жизни и профилактика заболеваний в Шкотовском муниципальном округе на 2021-2027 годы"</t>
  </si>
  <si>
    <t>Подпрограмма  "Укрепление общественного здоровья в Шкотовском муниципальном округе на 2021-2027 годы"</t>
  </si>
  <si>
    <t>Совершенствование медико-гигиенического воспитания по профилактике заболеваний</t>
  </si>
  <si>
    <t>03 4 00 00000</t>
  </si>
  <si>
    <t>Подпрограмма "Социальная поддержка отдельных граждан в Шкотовском муниципальном округе"</t>
  </si>
  <si>
    <t>03 4 01 10090</t>
  </si>
  <si>
    <t>03 4 01 00000</t>
  </si>
  <si>
    <t>Основное мероприятие "Выплата пенсий и доплат к пенсии"</t>
  </si>
  <si>
    <t>Основное мероприятие "Меры социальной поддержки детей-сирот и детей, оставшихся без попечения родителей"</t>
  </si>
  <si>
    <t>03 2 02 00000</t>
  </si>
  <si>
    <t>03 2 02 93090</t>
  </si>
  <si>
    <t>Муниципальная программа "Обеспечение доступным жильем и качественными услугами жилищно-коммунального хозяйства населения Шкотовского округа на 2020-2027 годы"</t>
  </si>
  <si>
    <t>Подпрограмма "Обеспечение жильём молодых семей Шкотовского муниципального округа"</t>
  </si>
  <si>
    <t>06 3 01 00000</t>
  </si>
  <si>
    <t>Подпрограмма "Обеспечение жилыми помещениями детей-сирот, детей, оставшихся без попечения родителей, лиц из числа детей-сирот и детей, оставшихся без попечения родителей"</t>
  </si>
  <si>
    <t>03 3 00 00000</t>
  </si>
  <si>
    <t>Основное мероприятие "Мероприятия по адаптации приоритетных объектов социальной, транспортной, инженерной структуры для обеспечения доступности получения услуг инвалидами и другими маломобильными группами населения"</t>
  </si>
  <si>
    <t>Муниципальная программа "Развитие физической культуры и спорта в Шкотовском муниципальном округе  на 2020-2027 годы"</t>
  </si>
  <si>
    <t>Подпрограмма "Развитие массовой физической культуры и спорта в Шкотовском муниципальном округе"</t>
  </si>
  <si>
    <t>09 1 01 S2190</t>
  </si>
  <si>
    <t>09 1 01 20130</t>
  </si>
  <si>
    <t>09 1 01 20120</t>
  </si>
  <si>
    <t>09 1 01 00000</t>
  </si>
  <si>
    <t>09 1 01 70590</t>
  </si>
  <si>
    <t>Муниципальная программа Шкотовского муниципального округа "Информационное общество" на 2020-2027 годы</t>
  </si>
  <si>
    <t>Подпрограмма "Информационная среда"</t>
  </si>
  <si>
    <t>11 2 01 00000</t>
  </si>
  <si>
    <t>Основное мероприятие "Информирование населения  Шкотовского муниципального округа</t>
  </si>
  <si>
    <t>Расходы на обеспечение деятельности (оказание услуг, выполнение работ) муниципальных учреждений (МБУ Редакция СМИ)</t>
  </si>
  <si>
    <t>11 2 01 70590</t>
  </si>
  <si>
    <t>99 9 99 10080</t>
  </si>
  <si>
    <t>Организация выполнения и осуществления мер пожарной безопасности</t>
  </si>
  <si>
    <t>Подпрограмма "Развитие цифровой экономики в Шкотовском муниципальном округе"</t>
  </si>
  <si>
    <t>Основное мероприятие "Реализация мероприятий по информационной безопасности"</t>
  </si>
  <si>
    <t>11 1 01 00000</t>
  </si>
  <si>
    <t>Реализация мероприятий по информационной безопасности</t>
  </si>
  <si>
    <t>11 1 01 20180</t>
  </si>
  <si>
    <t>Размещение социальной рекламы на объектах наружной рекламы, расположенных на территории Шкотовского муниципального округа</t>
  </si>
  <si>
    <t>11 2 01 20150</t>
  </si>
  <si>
    <t>11 2 01 20070</t>
  </si>
  <si>
    <t>Информирование населения о реализации муниципальных программ Шкотовского муниципального округа, социально значимых проектов и мероприятий на официальном сайте администрации Шкотовского муниципального округа</t>
  </si>
  <si>
    <t>Муниципальная программа Шкотовского муниципального округа "Безопасный город" на 2024-2027 годы</t>
  </si>
  <si>
    <t>Подпрограмма "Комплексные меры профилактики правонарушений, экстремизма и терроризма, незаконного потребления наркотических средств и психотропных веществ в Шкотовском муниципальном округе"</t>
  </si>
  <si>
    <t>Основное мероприятие "Профилактиа незаконного потребления наркотических средств и психотропных веществ в Шкотовском муниципальном округе</t>
  </si>
  <si>
    <t>18 1 01 20160</t>
  </si>
  <si>
    <t>18 1 01 00000</t>
  </si>
  <si>
    <t>Проведение мероприятий по профилактике и  незаконного потребления наркотических средств и психотропных веществ в Шкотовском муниципальном округе</t>
  </si>
  <si>
    <t xml:space="preserve">Основное мероприятие "Формирование нетерпимого отношения к проявлениям терроризма и экстремизма,   повышение уровня антитеррористической защищенности объектов </t>
  </si>
  <si>
    <t>02 5 02 20340</t>
  </si>
  <si>
    <t xml:space="preserve">Материальная поддержка педагогов, выпускники которых получили от 80-100 баллов по результатам сдачи ЕГЭ </t>
  </si>
  <si>
    <t>99 9 99 93120</t>
  </si>
  <si>
    <t>Подпрограмма "Создание условий для обеспечения качественными услугами жилищно-коммунального хозяйства Шкотовского муниципального округа"</t>
  </si>
  <si>
    <t>Основное мероприятие "Поддержка организаций коммунального хозяйства"</t>
  </si>
  <si>
    <t>06 6 02 00000</t>
  </si>
  <si>
    <t>06 6 02 60050</t>
  </si>
  <si>
    <t>06 6 02 60040</t>
  </si>
  <si>
    <t>Подпрограмма "Подпрограмма "Обеспечение деятельности органов исполнительной власти""</t>
  </si>
  <si>
    <t>06 9 00 00000</t>
  </si>
  <si>
    <t>06 9 01 00000</t>
  </si>
  <si>
    <t>06 9 01 20320</t>
  </si>
  <si>
    <t>Основное мероприятие "Капитальный ремонт многоквартирных домов Шкотовского муниципального округа"</t>
  </si>
  <si>
    <t>Основное мероприятие "Поддержка муниципальных программ в сфере водоснабжения, водоотведения и водоочистки"</t>
  </si>
  <si>
    <t>06 6 01 00000</t>
  </si>
  <si>
    <t>Капитальный ремонт объектов централизованного водоотведения с. Анисимовка</t>
  </si>
  <si>
    <t>06 6 01 20350</t>
  </si>
  <si>
    <t>Софинансирование из местного бюджета мероприятий по проектированию и (или) строительству, реконструкции, модернизации и капитальному ремонту объектов водопроводно-канализационного хозяйства (Строительство уличного водовода с колонками в п. Подъяпольское)</t>
  </si>
  <si>
    <t>06 6 02 60060</t>
  </si>
  <si>
    <t>06 6 04 00000</t>
  </si>
  <si>
    <t>Основное мероприятие "Обустройство и содержание контейнерных площадок временного размещения ТКО на территории сельских поселений"</t>
  </si>
  <si>
    <t>06 6 04 20420</t>
  </si>
  <si>
    <t>Содержание и обслуживание казны Шкотовского муниципального округа</t>
  </si>
  <si>
    <t>Муниципальная программа "Энергоэффективность, развитие газоснабжения и энергетики в Шкотовском муниципальном округе на 2020-2027 годы"</t>
  </si>
  <si>
    <t>Подпрограмма "Создание и развитие системы газоснабжения Шкотовского муниципального округа на 2020-2027 годы"</t>
  </si>
  <si>
    <t>Подпрограмма "Развитие сферы ритуальных услуг на территории Шкотовского муниципального округа"</t>
  </si>
  <si>
    <t>Основное мероприятие "Развитие сферы ритуальных услуг на территории Шкотовского муниципального округа"</t>
  </si>
  <si>
    <t>Софинансирование из местного бюджета на мероприятия по обеспечению комплексного развития сельских территорий (строительство и реконструкция (модернизация), капитальный ремонт объектов государственных или муниципальных дошкольных образовательных организаций</t>
  </si>
  <si>
    <t>02 2 07 00000</t>
  </si>
  <si>
    <t>Софинансирование из местного бюджета на мероприятия по обеспечению комплексного развития сельских территорий (строительство и реконструкция (модернизация), капитальный ремонт объектов государственных или муниципальных общеобразовательных организаций)</t>
  </si>
  <si>
    <t>02 2 07 L5764</t>
  </si>
  <si>
    <t>02 6 EВ 00000</t>
  </si>
  <si>
    <t>02 6 EВ 51790</t>
  </si>
  <si>
    <t>02 1 03 00000</t>
  </si>
  <si>
    <t>02 1 03 L5764</t>
  </si>
  <si>
    <t>Глава Шкотовского муниципального округа</t>
  </si>
  <si>
    <t>Субвенции на осуществление полномочий Российской Федерации по государственной регистрации актов гражданского состояния за счет средств краевого бюджета</t>
  </si>
  <si>
    <t>Основное мероприятие "Газоснабжение и газификация Шкотовского муниципального округа"</t>
  </si>
  <si>
    <t>Основное мероприятие "Обеспечение жильём молодых семей Шкотовского муниципального округа"</t>
  </si>
  <si>
    <t xml:space="preserve">Подпрограмма "Организация обслуживания населения Шкотовского округа, комплектование и обеспечение сохранности библиотечных фондов библиотек поселений Шкотовского округа" (централизованная библиотечная система) </t>
  </si>
  <si>
    <t>Основное мероприятие "Обеспечение деятельности Муниципального казенного учреждения "Управление образованием"  Шкотовского муниципального округа"</t>
  </si>
  <si>
    <t>Председатель Думы Шкотовского округа</t>
  </si>
  <si>
    <t>Депутаты Думы Шкотовского округа</t>
  </si>
  <si>
    <t>Представительские и иные прочие расходы в органах местного самоуправления Шкотовского муниципального округа</t>
  </si>
  <si>
    <t>03 3 01 20090</t>
  </si>
  <si>
    <t>03 2 01 93050</t>
  </si>
  <si>
    <t>Приспособление жилых помещений, в которых проживают инвалиды, и общего имущества многоквартирных домов к беспрепятственному доступу инвалидов</t>
  </si>
  <si>
    <t>03 3 01 00000</t>
  </si>
  <si>
    <t>03 3 01 20080</t>
  </si>
  <si>
    <t xml:space="preserve">Обеспечение беспрепятственного доступа инвалидов к объектам социальной инфраструктуры и информации </t>
  </si>
  <si>
    <t>Подпрограмма "Организация досуга и обеспечение населения Шкотовского муниципального округа услугами организации культуры" (клубная система)</t>
  </si>
  <si>
    <t>Основное мероприятие "Обеспечение деятельности Муниципального казенного учреждения "Культурно-информационный методический центр"  Шкотовского муниципального округа"</t>
  </si>
  <si>
    <t>05 4 01 00000</t>
  </si>
  <si>
    <t>07 1 01 00000</t>
  </si>
  <si>
    <t>Основное мероприятие "Развитие материально-технической базы для защиты населения и территории от чрезвычайных ситуаций"</t>
  </si>
  <si>
    <t>Закупка материальных, технических средств, используемых в целях предупреждения, а также при ликвидации чрезвычайной ситуации</t>
  </si>
  <si>
    <t>18 1 03 00000</t>
  </si>
  <si>
    <t>19 1 01 20270</t>
  </si>
  <si>
    <t>Софинансирование из местного бюджета края на на реализацию федеральной целевой программы "Увековечение памяти погибших при защите Отечества на 2019 - 2024 годы"</t>
  </si>
  <si>
    <t>99 9 99 10040</t>
  </si>
  <si>
    <t>Основное мероприятие "Капитальный ремонт спортивной площадки МБУ СОШ № 15 в пос. Штыково"  проекта "Комплексное развитие поселка Штыково   Шкотовского муниципального округа Приморского края"</t>
  </si>
  <si>
    <t xml:space="preserve">Подпрограмма "Патриотическое воспитание жителей Шкотовского муниципального округа Приморского края" 
</t>
  </si>
  <si>
    <t>Муниципальная программа "Развитие образования Шкотовского муниципального округа" на 2024 – 2027 годы</t>
  </si>
  <si>
    <t>Основное мероприятие "Облицовка фасада МБДОУ № 47 "Рябинушка пос. Штыково по адресу ул. Гидроузла 6"  проекта "Комплексное развитие поселка Штыково Шкотовского муниципального округа Приморского края "</t>
  </si>
  <si>
    <t>Подпрограмма "Реализация образовательных программ общего образования"</t>
  </si>
  <si>
    <t>Подпрограмма "Развитие системы воспитания, дополнительного образования, отдыха, оздоровления и занятости детей и подростков Шкотовского муниципального округа"</t>
  </si>
  <si>
    <t>Реализация национального проекта "Образование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</si>
  <si>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по государственной регистрации актов гражданского состояния</t>
  </si>
  <si>
    <t>99 9 99 10100</t>
  </si>
  <si>
    <t>02 5 02 80010</t>
  </si>
  <si>
    <t>07 1 01 20360</t>
  </si>
  <si>
    <t>Предоставление мер социальной поддержки педагогическим работникам муниципальных бюджетных учреждений Шкотовского муниципального округа</t>
  </si>
  <si>
    <t>17 2 03 20370</t>
  </si>
  <si>
    <t>3</t>
  </si>
  <si>
    <t>99 9 99 93010</t>
  </si>
  <si>
    <t>99 9 99 93030</t>
  </si>
  <si>
    <t>07 1 01 20380</t>
  </si>
  <si>
    <t>Мероприятия по локализации и ликвидации различных очагов повышенной опасности на участках водных объектов в связи с нарушением пропускной способности русел рек</t>
  </si>
  <si>
    <t>Шкотовского муниципального округа</t>
  </si>
  <si>
    <t>Муниципальная программа "Патриотическое воспитание граждан, реализация государственной национальной политики и развитие институтов гражданского общества на территории Приморского края" на 2020-2027 годы"</t>
  </si>
  <si>
    <t>Субсидии бюджетам муниципальных образований на мероприятия по созданию и развитию системы газоснабжения муниципальных образований</t>
  </si>
  <si>
    <t>Субсидии из краевого бюджета бюджетам муниципальных образований Приморского края на реализацию федеральной целевой программы "Увековечение памяти погибших при защите Отечества на 2019 - 2024 годы"</t>
  </si>
  <si>
    <t>Компенсационные выплаты на возмещение затрат многодетных семей на обеспечение земельных участков инженерной инфраструктурой ВКХ</t>
  </si>
  <si>
    <t>Субвенции на реализацию государственных полномочий в сфере транспортного обслуживания по муниципальным маршрутам в границах муниципальных образований</t>
  </si>
  <si>
    <t>03 3 02 00000</t>
  </si>
  <si>
    <t>03 3 02 20020</t>
  </si>
  <si>
    <t>Организация культурных и спортивных мероприятий, с участием людей с ограниченными возможностями"</t>
  </si>
  <si>
    <t>Основное мероприятие "Организация культурных и спортивных мероприятий, с участием людей с ограниченными возможностями"</t>
  </si>
  <si>
    <t>14 0 00 00000</t>
  </si>
  <si>
    <t>14 1 00 00000</t>
  </si>
  <si>
    <t>Муниципальная программа "Комплексные кадастровые работы на территории Шкотовского муниципального округа Приморского края на период 2024-2027 годы"</t>
  </si>
  <si>
    <t>Подпрограмма "Постановка на кадастровый учет земельных участков сельскохозяйственного назначения"</t>
  </si>
  <si>
    <t>Основное мероприятие  "Подготовка проектов межевания земельных участков и на проведение кадастровых работ"</t>
  </si>
  <si>
    <t>14 1 01 00000</t>
  </si>
  <si>
    <t>14 1 01 L5990</t>
  </si>
  <si>
    <t>Субсидии бюджетам на подготовку проектов межевания земельных участков и на проведение кадастровых работ</t>
  </si>
  <si>
    <t>Основное мероприятие "Реализация проектов инициативного бюджетирования по направлению "Твой проект""</t>
  </si>
  <si>
    <t>02 2 03 S2751</t>
  </si>
  <si>
    <t>02 2 03 S2752</t>
  </si>
  <si>
    <t>05 3 А1 00000</t>
  </si>
  <si>
    <t>Региональный проект "Культурная среда"</t>
  </si>
  <si>
    <t>05 3 A1 55130</t>
  </si>
  <si>
    <t>Субсидии из краевого бюджета на развитие сети учреждений культурно-досугового типа</t>
  </si>
  <si>
    <t>Софинансирование из местного бюджета на развитие сети учреждений культурно-досугового типа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</si>
  <si>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помещениями,  за счет средств краевого бюджета</t>
  </si>
  <si>
    <t>06 5 01 93210</t>
  </si>
  <si>
    <t>Софинансирование с местного бюджета на финансовое обеспечение дорожной деятельности на автомобильных дорогах местного значения на территории Приморского края</t>
  </si>
  <si>
    <t>Финансовое обеспечение дорожной деятельности на автомобильных дорогах местного значения на территории Приморского края</t>
  </si>
  <si>
    <t>Субсидии бюджетам муниципальных округов на обеспечение комплексного развития сельских территорий (Обеспечение комплексного развития сельских территорий (строительство и реконструкция (модернизация), капитальный ремонт объектов государственных или муниципальных дошкольных образовательных организаций)</t>
  </si>
  <si>
    <t>Субсидии бюджетам муниципальных округов на обеспечение комплексного развития сельских территорий (Обеспечение комплексного развития сельских территорий (строительство и реконструкция (модернизация), капитальный ремонт объектов муниципальных общеобразовательных организаций, приобретение оборудования и транспортных средств)</t>
  </si>
  <si>
    <r>
      <t xml:space="preserve"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 </t>
    </r>
    <r>
      <rPr>
        <b/>
        <sz val="12"/>
        <rFont val="Times New Roman"/>
        <family val="1"/>
        <charset val="204"/>
      </rPr>
      <t>(финансовое обеспечение государсчтвенных полномочий по обеспечению жилыми помещениями детей сирот)</t>
    </r>
  </si>
  <si>
    <t>Основное мероприятие "Развитие массовой физической культуры и спорта в Шкотовском муниципальном округе"</t>
  </si>
  <si>
    <t>Основное мероприятие 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 (Спорт - норма жизни)""</t>
  </si>
  <si>
    <t>09 1 P5 00000</t>
  </si>
  <si>
    <t>09 1 P5 51390</t>
  </si>
  <si>
    <t>20 3 00 00000</t>
  </si>
  <si>
    <t>20 3 01 00000</t>
  </si>
  <si>
    <t>20 3 01 S2170</t>
  </si>
  <si>
    <t>Оказание ритуальных услуг по захоронению лиц, не имеющих родственников</t>
  </si>
  <si>
    <t>Распределение бюджетных ассигнований  бюджета Шкотовского муниципального округа на 2025 год и плановый период 2026 и 2027 годов  по муниципальным программам и непрограммным направлениям деятельности</t>
  </si>
  <si>
    <t>2027 год</t>
  </si>
  <si>
    <t>02 2 03 S2340</t>
  </si>
  <si>
    <t>0 2 03 S2340</t>
  </si>
  <si>
    <t xml:space="preserve"> Софинансирование из местного бюджета на финансовое обеспечение мероприятий по капитальному ремонту зданий и благоустройству территорий</t>
  </si>
  <si>
    <t>Финансовое обеспечение мероприятий по капитальному ремонту зданий и благоустройству территорий за счет краевого бюджета</t>
  </si>
  <si>
    <t>Реализация проектов инициативного бюджетирования по направлению "Молодежный бюджет" (Мероприятие № 1)</t>
  </si>
  <si>
    <t>Софинансирование из местного бюджета на реализацию проектов инициативного бюджетирования по направлению "Молодежный бюджет"  (Мероприятие № 1)</t>
  </si>
  <si>
    <t>Реализация проектов инициативного бюджетирования по направлению "Молодежный бюджет"  (Мероприятие № 2)</t>
  </si>
  <si>
    <t>Софинансирование из местного бюджета на реализацию проектов инициативного бюджетирования по направлению "Молодежный бюджет"  (Мероприятие № 2)</t>
  </si>
  <si>
    <t>02 3 02 94050</t>
  </si>
  <si>
    <t xml:space="preserve">Реализация основных мер государственной поддержки в сфере занятости населения по организации временного трудоустройства несовершеннолетних граждан в возрасте от 14 до 18 лет в свободное от учебы время </t>
  </si>
  <si>
    <t>05 3 01 S2470</t>
  </si>
  <si>
    <t>Субсидии из краевого бюджета бюджетам муниципальных образований Приморского края на обеспечение развития и укрепления материально-технической базы муниципальных домов культуры</t>
  </si>
  <si>
    <t>Софинансирование из местного бюджета субсидии из краевого бюджета бюджетам муниципальных образований Приморского края  на обеспечение развития и укрепления материально-технической базы муниципальных домов культуры</t>
  </si>
  <si>
    <t>05 3 01 S2510</t>
  </si>
  <si>
    <t>Субсидии из краевого бюджета бюджетам муниципальных образований Приморского края на модернизацию муниципальных библиотек</t>
  </si>
  <si>
    <t>Софинансирование из местного бюджета субсидии из краевого бюджета бюджетам муниципальных образований Приморского края на модернизацию муниципальных библиотек</t>
  </si>
  <si>
    <t>09 1 01 S2230</t>
  </si>
  <si>
    <t>Софинансирование из местного бюджета на прибретение и поставку спортивного инвентаря, спортивного оборудования и иного имущества для развития массового спорта</t>
  </si>
  <si>
    <t>12 1 01 А2410</t>
  </si>
  <si>
    <t>Организация транспортного обслуживания населения в границах муниципальных образований Приморского края</t>
  </si>
  <si>
    <t>12 1 01 S2770</t>
  </si>
  <si>
    <t>Субсидии бюджетам муниципальных образований Приморского края на приобретение подвижного состава пассажирского транспорта общего пользования</t>
  </si>
  <si>
    <t>Софинансирование из местного бюджета  на приобретение подвижного состава пассажирского транспорта общего пользования</t>
  </si>
  <si>
    <t>12 2 03 9Д019</t>
  </si>
  <si>
    <t>12 2 03 9Д020</t>
  </si>
  <si>
    <t>12 2 R1 SД002</t>
  </si>
  <si>
    <t>15 0 00 00000</t>
  </si>
  <si>
    <t>Комплекс процессных мероприятий  "Реализация мероприятий направленных на формирование и развитие гражданского, патриотического, духовно-нравственного воспитания молодежи"</t>
  </si>
  <si>
    <t>Подпрограмма "Реализация молодежной политики на территории  Шкотовского муниципального округа"</t>
  </si>
  <si>
    <t>15 1 00 00000</t>
  </si>
  <si>
    <t>15 1 01 00000</t>
  </si>
  <si>
    <t xml:space="preserve">Гражданско-патриотическое и духовно-нравственное воспитание молодежи </t>
  </si>
  <si>
    <t>15 1 01 20050</t>
  </si>
  <si>
    <t>Комплекс процессных мероприятий  "Информационное обеспечение молодежной политики"</t>
  </si>
  <si>
    <t>15 1 02 00000</t>
  </si>
  <si>
    <t>Информационное обеспечение молодежной политики</t>
  </si>
  <si>
    <t>15 1 02 20280</t>
  </si>
  <si>
    <t>15 1 03 00000</t>
  </si>
  <si>
    <t>15 1 03 20290</t>
  </si>
  <si>
    <t>15 2 00 00000</t>
  </si>
  <si>
    <t>15 2 01 00000</t>
  </si>
  <si>
    <t>Подпрограмма  "Поддержка социально ориентированных и иных общественных организаций на территории Шкотовского муниципального округа"</t>
  </si>
  <si>
    <t>Комплекс процессных мероприятий "Реализация мероприятий по поддержке общественных объединений, направленных на развитие институтов гражданского общества"</t>
  </si>
  <si>
    <t>15 2 01 20300</t>
  </si>
  <si>
    <t>Поддержка социально ориентированных и иных общественных организаций</t>
  </si>
  <si>
    <t>20 2 00 00000</t>
  </si>
  <si>
    <t>Основное мероприятие " Благоустройство дворовых территорий, детских и спортивных площадок</t>
  </si>
  <si>
    <t>Подпрограмма Благоустройство дворовых территорий детских и спортивных площадок Шкотовского муниципального округа</t>
  </si>
  <si>
    <t>20 2 01 00000</t>
  </si>
  <si>
    <t>20 2 01 S2610</t>
  </si>
  <si>
    <t>20 4 00 00000</t>
  </si>
  <si>
    <t xml:space="preserve">Подпрограмма "Содержание территории Шкотовского муниципального округа" </t>
  </si>
  <si>
    <t>Основное мероприятие " Улучшение санитарного состояния и эстетического вида территории муниципального округа"</t>
  </si>
  <si>
    <t>20 4 01 00000</t>
  </si>
  <si>
    <t>20 4 01 20440</t>
  </si>
  <si>
    <t>20 4 02 00000</t>
  </si>
  <si>
    <t>20 4 02 S2361</t>
  </si>
  <si>
    <t>20 4 02 S2362</t>
  </si>
  <si>
    <t>Реализация проектов инициативного бюджетирования по направлению "Твой проект" (Мероприятие № 1)</t>
  </si>
  <si>
    <t>Софинансирование из местного бюджета на реализацию проектов инициативного бюджетирования по направлению "Твой проект"  (Мероприятие № 1)</t>
  </si>
  <si>
    <t>Реализация проектов инициативного бюджетирования по направлению "Твой проект" (Мероприятие № 2)</t>
  </si>
  <si>
    <t>Софинансирование из местного бюджета на реализацию проектов инициативного бюджетирования по направлению "Твой проект" (Мероприятие № 2)</t>
  </si>
  <si>
    <t>20 4 04 00000</t>
  </si>
  <si>
    <t>20 4 04 20430</t>
  </si>
  <si>
    <t>20 4 04 20260</t>
  </si>
  <si>
    <t>Комплекс процессных мероприятий "Осуществление деятельности по обращению с животными без владельцев, обитающими на территориях муниципального округа"</t>
  </si>
  <si>
    <t>Осуществление деятельности по обращению с животными без владельцев, обитающими на территориях муниципального округа</t>
  </si>
  <si>
    <t>20 4 03 00000</t>
  </si>
  <si>
    <t>20 4 03 20450</t>
  </si>
  <si>
    <t>Субвенции бюджетам муниципальных образований Приморского края на реализацию государственных полномочий по организации мероприятий при осуществлении деятельности по обращению с животными без владельцев</t>
  </si>
  <si>
    <t>Комплекс процессных мероприятий "Улучшение санитарного состояния ритуальных услуг на территории Шкотовского муниципального округа"</t>
  </si>
  <si>
    <t>99 9 99 10061</t>
  </si>
  <si>
    <t>Резервный фонд Администрации Шкотовского муниципального округа по ликвидации чрезвычайных ситуаций природного и техногенного характера</t>
  </si>
  <si>
    <t>Резервный фонд Администрации Шкотовского муниципального окргуа</t>
  </si>
  <si>
    <t>99 9 99 20210</t>
  </si>
  <si>
    <t>Содержание незаселенного муниципального жилья Шкотовского муниципального округа</t>
  </si>
  <si>
    <t>20 4 3 93040</t>
  </si>
  <si>
    <t xml:space="preserve"> от __________2024 г  №        - МПА   </t>
  </si>
  <si>
    <t>Приложение №      10</t>
  </si>
  <si>
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спортом. Строительство объекта: "Стадион на 300 мест а пгт. Шкотово Шкотовского округа Приморского края»</t>
  </si>
  <si>
    <t>Муниципальная программа "Формирование современной городской среды и благоустройство территории Шкотовского муниципального округа» на 2024 - 2028 годы</t>
  </si>
  <si>
    <t>Муниципальная программа Реализация молодежной политики и поддержка социально ориентированных и иных общественных организаций на территории Шкотовского муниципального округа" на 2025 – 2030 годы</t>
  </si>
  <si>
    <t>Субсидии на возмещение затрат на оплату жилищных услуг и услуг отопления жилых помещений семей военнослужащих в зоне СВО</t>
  </si>
  <si>
    <t>Субсидии на возмещение затрат на оплату услуг по обеспечению твердым топливом семей военнослужащих в зоне СВО</t>
  </si>
  <si>
    <t>21 0 00 00000</t>
  </si>
  <si>
    <t>21 1 00 00000</t>
  </si>
  <si>
    <t>21 1 01 00000</t>
  </si>
  <si>
    <t>21 1 01 20310</t>
  </si>
  <si>
    <t>Муниципальная пограмма "Противодействие коррупции в Шкотовском муниципальном округе на 2022-2025 годы"</t>
  </si>
  <si>
    <t>Подпрограмма "Противодействие коррупции в Шкотовском муниципальном округе на 2022-2025 годы"</t>
  </si>
  <si>
    <t>Основное мероприятие "Обеспечение защиты прав и законных интересов граждан, общества и государства от коррупции, устранение причин и условий, порождающих коррупцию в Шкотовском муниципальном округе"</t>
  </si>
  <si>
    <t>Обеспечение защиты прав и законных интересов граждан, общества и государства от коррупции, устранение причин и условий, порождающих коррупцию в Шкотовском муниципальном округе</t>
  </si>
  <si>
    <t>Мероприятие по обустройству и содержанию контейнерных площадок временного размещения ТКО</t>
  </si>
  <si>
    <t>Субсидии бюджетам муниципальных образований Приморского края на приобретение и поставку спортивного инвентаря, спортивного оборудования и иного имущества для развития массового спорта</t>
  </si>
  <si>
    <t>Проведение мероприятий для детей и молодежи</t>
  </si>
  <si>
    <t xml:space="preserve"> Комплекс процессных мероприятий  "Проведение мероприятий для детей и молодежи"</t>
  </si>
  <si>
    <t>Содержание общественных  кладбищ Шкотовского муниципального округа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</si>
</sst>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000"/>
  </numFmts>
  <fonts count="14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b/>
      <sz val="10"/>
      <color indexed="8"/>
      <name val="Arial Cyr"/>
    </font>
    <font>
      <sz val="12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b/>
      <sz val="12"/>
      <color rgb="FFFF0000"/>
      <name val="Arial Cyr"/>
      <charset val="204"/>
    </font>
    <font>
      <sz val="12"/>
      <color rgb="FFFF0000"/>
      <name val="Arial Cyr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8" fillId="0" borderId="1">
      <alignment vertical="top" wrapText="1"/>
    </xf>
    <xf numFmtId="0" fontId="1" fillId="0" borderId="0"/>
    <xf numFmtId="164" fontId="1" fillId="0" borderId="0" applyFont="0" applyFill="0" applyBorder="0" applyAlignment="0" applyProtection="0"/>
  </cellStyleXfs>
  <cellXfs count="109">
    <xf numFmtId="0" fontId="0" fillId="0" borderId="0" xfId="0"/>
    <xf numFmtId="0" fontId="5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2" fillId="2" borderId="0" xfId="0" applyFont="1" applyFill="1"/>
    <xf numFmtId="0" fontId="5" fillId="2" borderId="2" xfId="0" applyFont="1" applyFill="1" applyBorder="1" applyAlignment="1">
      <alignment horizontal="center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4" fillId="2" borderId="0" xfId="0" applyFont="1" applyFill="1"/>
    <xf numFmtId="4" fontId="3" fillId="2" borderId="0" xfId="0" applyNumberFormat="1" applyFont="1" applyFill="1"/>
    <xf numFmtId="0" fontId="3" fillId="2" borderId="0" xfId="0" applyFont="1" applyFill="1"/>
    <xf numFmtId="4" fontId="6" fillId="2" borderId="2" xfId="0" applyNumberFormat="1" applyFont="1" applyFill="1" applyBorder="1" applyAlignment="1">
      <alignment horizontal="center" vertical="center"/>
    </xf>
    <xf numFmtId="0" fontId="12" fillId="2" borderId="0" xfId="0" applyFont="1" applyFill="1"/>
    <xf numFmtId="2" fontId="12" fillId="2" borderId="0" xfId="0" applyNumberFormat="1" applyFont="1" applyFill="1" applyAlignment="1">
      <alignment vertical="top"/>
    </xf>
    <xf numFmtId="2" fontId="3" fillId="2" borderId="0" xfId="0" applyNumberFormat="1" applyFont="1" applyFill="1" applyAlignment="1">
      <alignment vertical="top"/>
    </xf>
    <xf numFmtId="4" fontId="3" fillId="2" borderId="0" xfId="0" applyNumberFormat="1" applyFont="1" applyFill="1" applyAlignment="1">
      <alignment vertical="top"/>
    </xf>
    <xf numFmtId="0" fontId="11" fillId="2" borderId="0" xfId="0" applyFont="1" applyFill="1"/>
    <xf numFmtId="0" fontId="0" fillId="2" borderId="0" xfId="0" applyFill="1"/>
    <xf numFmtId="2" fontId="10" fillId="2" borderId="0" xfId="0" applyNumberFormat="1" applyFont="1" applyFill="1" applyAlignment="1">
      <alignment vertical="top"/>
    </xf>
    <xf numFmtId="0" fontId="5" fillId="2" borderId="0" xfId="0" applyFont="1" applyFill="1" applyAlignment="1">
      <alignment wrapText="1"/>
    </xf>
    <xf numFmtId="0" fontId="5" fillId="2" borderId="0" xfId="0" applyFont="1" applyFill="1" applyAlignment="1"/>
    <xf numFmtId="4" fontId="7" fillId="2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11" fontId="7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" fontId="5" fillId="2" borderId="2" xfId="3" applyNumberFormat="1" applyFont="1" applyFill="1" applyBorder="1" applyAlignment="1">
      <alignment horizontal="center" vertical="center"/>
    </xf>
    <xf numFmtId="4" fontId="2" fillId="2" borderId="5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  <xf numFmtId="0" fontId="5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49" fontId="6" fillId="2" borderId="2" xfId="0" applyNumberFormat="1" applyFont="1" applyFill="1" applyBorder="1" applyAlignment="1">
      <alignment horizontal="left" vertical="center" wrapText="1"/>
    </xf>
    <xf numFmtId="0" fontId="5" fillId="2" borderId="2" xfId="2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wrapText="1"/>
    </xf>
    <xf numFmtId="0" fontId="7" fillId="2" borderId="2" xfId="0" applyNumberFormat="1" applyFont="1" applyFill="1" applyBorder="1" applyAlignment="1">
      <alignment horizontal="left" wrapText="1"/>
    </xf>
    <xf numFmtId="0" fontId="7" fillId="2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wrapText="1"/>
    </xf>
    <xf numFmtId="0" fontId="7" fillId="2" borderId="2" xfId="0" applyFont="1" applyFill="1" applyBorder="1" applyAlignment="1">
      <alignment horizontal="left" vertical="center" wrapText="1"/>
    </xf>
    <xf numFmtId="0" fontId="2" fillId="2" borderId="2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0" fontId="5" fillId="2" borderId="2" xfId="1" applyNumberFormat="1" applyFont="1" applyFill="1" applyBorder="1" applyAlignment="1" applyProtection="1">
      <alignment horizontal="left" vertical="center" wrapText="1"/>
    </xf>
    <xf numFmtId="0" fontId="2" fillId="2" borderId="2" xfId="1" applyNumberFormat="1" applyFont="1" applyFill="1" applyBorder="1" applyAlignment="1" applyProtection="1">
      <alignment horizontal="left" vertical="top" wrapText="1"/>
    </xf>
    <xf numFmtId="0" fontId="2" fillId="2" borderId="2" xfId="2" applyFont="1" applyFill="1" applyBorder="1" applyAlignment="1">
      <alignment horizontal="left" vertical="center" wrapText="1"/>
    </xf>
    <xf numFmtId="0" fontId="12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4" fontId="3" fillId="2" borderId="0" xfId="0" applyNumberFormat="1" applyFont="1" applyFill="1" applyAlignment="1">
      <alignment horizontal="left"/>
    </xf>
    <xf numFmtId="4" fontId="6" fillId="2" borderId="6" xfId="0" applyNumberFormat="1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wrapText="1"/>
    </xf>
    <xf numFmtId="4" fontId="2" fillId="2" borderId="6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 wrapText="1"/>
    </xf>
    <xf numFmtId="164" fontId="10" fillId="2" borderId="0" xfId="3" applyFont="1" applyFill="1"/>
    <xf numFmtId="164" fontId="10" fillId="2" borderId="0" xfId="3" applyFont="1" applyFill="1" applyAlignment="1">
      <alignment vertical="top"/>
    </xf>
    <xf numFmtId="0" fontId="7" fillId="2" borderId="2" xfId="0" applyFont="1" applyFill="1" applyBorder="1" applyAlignment="1">
      <alignment horizontal="center" wrapText="1"/>
    </xf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center" wrapText="1"/>
    </xf>
    <xf numFmtId="2" fontId="6" fillId="2" borderId="0" xfId="0" applyNumberFormat="1" applyFont="1" applyFill="1" applyAlignment="1">
      <alignment horizontal="center" wrapText="1"/>
    </xf>
    <xf numFmtId="14" fontId="2" fillId="2" borderId="2" xfId="0" applyNumberFormat="1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shrinkToFit="1"/>
    </xf>
    <xf numFmtId="0" fontId="2" fillId="2" borderId="4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7" fillId="2" borderId="8" xfId="0" applyNumberFormat="1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" fontId="6" fillId="2" borderId="2" xfId="3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shrinkToFit="1"/>
    </xf>
    <xf numFmtId="0" fontId="7" fillId="2" borderId="2" xfId="0" applyNumberFormat="1" applyFont="1" applyFill="1" applyBorder="1" applyAlignment="1">
      <alignment horizontal="left" vertical="top" wrapText="1"/>
    </xf>
    <xf numFmtId="0" fontId="2" fillId="2" borderId="4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left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left" vertical="top" wrapText="1"/>
    </xf>
    <xf numFmtId="4" fontId="7" fillId="2" borderId="5" xfId="0" applyNumberFormat="1" applyFont="1" applyFill="1" applyBorder="1" applyAlignment="1">
      <alignment horizontal="center" vertical="center"/>
    </xf>
    <xf numFmtId="4" fontId="7" fillId="2" borderId="6" xfId="0" applyNumberFormat="1" applyFont="1" applyFill="1" applyBorder="1" applyAlignment="1">
      <alignment horizontal="center" vertical="center"/>
    </xf>
    <xf numFmtId="49" fontId="7" fillId="2" borderId="9" xfId="0" applyNumberFormat="1" applyFont="1" applyFill="1" applyBorder="1" applyAlignment="1">
      <alignment horizontal="left" vertical="center" wrapText="1"/>
    </xf>
    <xf numFmtId="0" fontId="6" fillId="2" borderId="2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2" xfId="1" applyNumberFormat="1" applyFont="1" applyFill="1" applyBorder="1" applyAlignment="1" applyProtection="1">
      <alignment horizontal="center" vertical="center" wrapText="1"/>
    </xf>
    <xf numFmtId="165" fontId="7" fillId="2" borderId="2" xfId="0" applyNumberFormat="1" applyFont="1" applyFill="1" applyBorder="1" applyAlignment="1">
      <alignment horizontal="center" vertical="center"/>
    </xf>
    <xf numFmtId="0" fontId="13" fillId="2" borderId="2" xfId="1" applyNumberFormat="1" applyFont="1" applyFill="1" applyBorder="1" applyAlignment="1" applyProtection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165" fontId="13" fillId="2" borderId="2" xfId="0" applyNumberFormat="1" applyFont="1" applyFill="1" applyBorder="1" applyAlignment="1">
      <alignment horizontal="center" vertical="center"/>
    </xf>
    <xf numFmtId="0" fontId="2" fillId="2" borderId="2" xfId="1" applyNumberFormat="1" applyFont="1" applyFill="1" applyBorder="1" applyAlignment="1" applyProtection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/>
    </xf>
  </cellXfs>
  <cellStyles count="4">
    <cellStyle name="xl33" xfId="1"/>
    <cellStyle name="Обычный" xfId="0" builtinId="0"/>
    <cellStyle name="Обычный_Приложение 6, 7 раздел подраздел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94"/>
  <sheetViews>
    <sheetView showGridLines="0" tabSelected="1" view="pageBreakPreview" zoomScaleNormal="85" zoomScaleSheetLayoutView="100" workbookViewId="0">
      <selection activeCell="A271" sqref="A271"/>
    </sheetView>
  </sheetViews>
  <sheetFormatPr defaultColWidth="8.85546875" defaultRowHeight="12.75" outlineLevelRow="5"/>
  <cols>
    <col min="1" max="1" width="78" style="42" customWidth="1"/>
    <col min="2" max="2" width="15.85546875" style="2" customWidth="1"/>
    <col min="3" max="3" width="20.5703125" style="2" customWidth="1"/>
    <col min="4" max="4" width="19.42578125" style="22" customWidth="1"/>
    <col min="5" max="5" width="19.28515625" style="2" customWidth="1"/>
    <col min="6" max="6" width="12.7109375" style="2" bestFit="1" customWidth="1"/>
    <col min="7" max="16384" width="8.85546875" style="2"/>
  </cols>
  <sheetData>
    <row r="1" spans="1:5" ht="15.75">
      <c r="B1" s="24"/>
      <c r="C1" s="24"/>
      <c r="D1" s="72" t="s">
        <v>475</v>
      </c>
      <c r="E1" s="72"/>
    </row>
    <row r="2" spans="1:5" ht="15.75">
      <c r="B2" s="72" t="s">
        <v>30</v>
      </c>
      <c r="C2" s="72"/>
      <c r="D2" s="72"/>
      <c r="E2" s="72"/>
    </row>
    <row r="3" spans="1:5" ht="15.75">
      <c r="B3" s="70"/>
      <c r="C3" s="70"/>
      <c r="D3" s="72" t="s">
        <v>354</v>
      </c>
      <c r="E3" s="72"/>
    </row>
    <row r="4" spans="1:5" ht="15.75">
      <c r="B4" s="23"/>
      <c r="C4" s="23"/>
      <c r="D4" s="73" t="s">
        <v>474</v>
      </c>
      <c r="E4" s="73"/>
    </row>
    <row r="5" spans="1:5" ht="15.75">
      <c r="B5" s="23"/>
      <c r="C5" s="23"/>
      <c r="D5" s="71"/>
      <c r="E5" s="71"/>
    </row>
    <row r="6" spans="1:5" s="4" customFormat="1" ht="45.75" customHeight="1">
      <c r="A6" s="74" t="s">
        <v>395</v>
      </c>
      <c r="B6" s="74"/>
      <c r="C6" s="74"/>
      <c r="D6" s="74"/>
      <c r="E6" s="74"/>
    </row>
    <row r="7" spans="1:5" s="3" customFormat="1" ht="37.35" customHeight="1">
      <c r="A7" s="43"/>
      <c r="B7" s="1"/>
      <c r="C7" s="70"/>
      <c r="D7" s="72" t="s">
        <v>123</v>
      </c>
      <c r="E7" s="72"/>
    </row>
    <row r="8" spans="1:5" s="1" customFormat="1" ht="50.25" customHeight="1">
      <c r="A8" s="5" t="s">
        <v>25</v>
      </c>
      <c r="B8" s="5" t="s">
        <v>26</v>
      </c>
      <c r="C8" s="5" t="s">
        <v>121</v>
      </c>
      <c r="D8" s="6" t="s">
        <v>122</v>
      </c>
      <c r="E8" s="7" t="s">
        <v>396</v>
      </c>
    </row>
    <row r="9" spans="1:5" s="1" customFormat="1" ht="18.75" customHeight="1">
      <c r="A9" s="5">
        <v>1</v>
      </c>
      <c r="B9" s="5">
        <v>2</v>
      </c>
      <c r="C9" s="8" t="s">
        <v>349</v>
      </c>
      <c r="D9" s="9">
        <v>4</v>
      </c>
      <c r="E9" s="10">
        <v>5</v>
      </c>
    </row>
    <row r="10" spans="1:5" s="12" customFormat="1" ht="46.9" customHeight="1">
      <c r="A10" s="11" t="s">
        <v>228</v>
      </c>
      <c r="B10" s="11" t="s">
        <v>2</v>
      </c>
      <c r="C10" s="25">
        <f>C11</f>
        <v>300000</v>
      </c>
      <c r="D10" s="25">
        <f t="shared" ref="D10:E10" si="0">D11</f>
        <v>300000</v>
      </c>
      <c r="E10" s="25">
        <f t="shared" si="0"/>
        <v>300000</v>
      </c>
    </row>
    <row r="11" spans="1:5" s="12" customFormat="1" ht="31.15" customHeight="1">
      <c r="A11" s="46" t="s">
        <v>229</v>
      </c>
      <c r="B11" s="11" t="s">
        <v>3</v>
      </c>
      <c r="C11" s="25">
        <f>C12</f>
        <v>300000</v>
      </c>
      <c r="D11" s="25">
        <f t="shared" ref="D11:E11" si="1">D12</f>
        <v>300000</v>
      </c>
      <c r="E11" s="25">
        <f t="shared" si="1"/>
        <v>300000</v>
      </c>
    </row>
    <row r="12" spans="1:5" s="14" customFormat="1" ht="31.15" customHeight="1">
      <c r="A12" s="47" t="s">
        <v>230</v>
      </c>
      <c r="B12" s="5" t="s">
        <v>4</v>
      </c>
      <c r="C12" s="27">
        <v>300000</v>
      </c>
      <c r="D12" s="27">
        <v>300000</v>
      </c>
      <c r="E12" s="27">
        <v>300000</v>
      </c>
    </row>
    <row r="13" spans="1:5" s="12" customFormat="1" ht="46.9" customHeight="1">
      <c r="A13" s="69" t="s">
        <v>338</v>
      </c>
      <c r="B13" s="28" t="s">
        <v>0</v>
      </c>
      <c r="C13" s="25">
        <f>C14+C24+C46+C53+C60</f>
        <v>733649165.50999999</v>
      </c>
      <c r="D13" s="25">
        <f>D14+D24+D46+D53+D60</f>
        <v>766701261.37</v>
      </c>
      <c r="E13" s="25">
        <f>E14+E24+E46+E53+E60</f>
        <v>797569952.83000004</v>
      </c>
    </row>
    <row r="14" spans="1:5" s="12" customFormat="1" ht="31.15" customHeight="1">
      <c r="A14" s="45" t="s">
        <v>171</v>
      </c>
      <c r="B14" s="26" t="s">
        <v>18</v>
      </c>
      <c r="C14" s="29">
        <f>C15+C19+C21</f>
        <v>189490678.22</v>
      </c>
      <c r="D14" s="29">
        <f t="shared" ref="D14:E14" si="2">D15+D19+D21</f>
        <v>202326247</v>
      </c>
      <c r="E14" s="62">
        <f t="shared" si="2"/>
        <v>204301331</v>
      </c>
    </row>
    <row r="15" spans="1:5" s="12" customFormat="1" ht="31.15" customHeight="1">
      <c r="A15" s="49" t="s">
        <v>107</v>
      </c>
      <c r="B15" s="26" t="s">
        <v>108</v>
      </c>
      <c r="C15" s="15">
        <f>C16+C17+C18</f>
        <v>179986808.25</v>
      </c>
      <c r="D15" s="15">
        <f t="shared" ref="D15:E15" si="3">D16+D17+D18</f>
        <v>202326247</v>
      </c>
      <c r="E15" s="15">
        <f t="shared" si="3"/>
        <v>204301331</v>
      </c>
    </row>
    <row r="16" spans="1:5" s="12" customFormat="1" ht="31.15" customHeight="1">
      <c r="A16" s="44" t="s">
        <v>41</v>
      </c>
      <c r="B16" s="8" t="s">
        <v>104</v>
      </c>
      <c r="C16" s="27">
        <v>90245750</v>
      </c>
      <c r="D16" s="30">
        <v>105581569</v>
      </c>
      <c r="E16" s="27">
        <f>103793200-5000000</f>
        <v>98793200</v>
      </c>
    </row>
    <row r="17" spans="1:5" s="12" customFormat="1" ht="78" customHeight="1">
      <c r="A17" s="44" t="s">
        <v>43</v>
      </c>
      <c r="B17" s="8" t="s">
        <v>105</v>
      </c>
      <c r="C17" s="27">
        <v>1036713.25</v>
      </c>
      <c r="D17" s="27">
        <v>0</v>
      </c>
      <c r="E17" s="27">
        <v>0</v>
      </c>
    </row>
    <row r="18" spans="1:5" s="12" customFormat="1" ht="62.45" customHeight="1">
      <c r="A18" s="44" t="s">
        <v>148</v>
      </c>
      <c r="B18" s="8" t="s">
        <v>106</v>
      </c>
      <c r="C18" s="30">
        <v>88704345</v>
      </c>
      <c r="D18" s="30">
        <v>96744678</v>
      </c>
      <c r="E18" s="30">
        <v>105508131</v>
      </c>
    </row>
    <row r="19" spans="1:5" s="12" customFormat="1" ht="31.15" customHeight="1">
      <c r="A19" s="49" t="s">
        <v>172</v>
      </c>
      <c r="B19" s="26" t="s">
        <v>173</v>
      </c>
      <c r="C19" s="15">
        <f>C20</f>
        <v>1112080.5</v>
      </c>
      <c r="D19" s="15">
        <f t="shared" ref="D19:E19" si="4">D20</f>
        <v>0</v>
      </c>
      <c r="E19" s="15">
        <f t="shared" si="4"/>
        <v>0</v>
      </c>
    </row>
    <row r="20" spans="1:5" s="14" customFormat="1" ht="62.45" customHeight="1">
      <c r="A20" s="44" t="s">
        <v>161</v>
      </c>
      <c r="B20" s="8" t="s">
        <v>162</v>
      </c>
      <c r="C20" s="27">
        <v>1112080.5</v>
      </c>
      <c r="D20" s="27">
        <v>0</v>
      </c>
      <c r="E20" s="27">
        <v>0</v>
      </c>
    </row>
    <row r="21" spans="1:5" s="12" customFormat="1" ht="62.45" customHeight="1">
      <c r="A21" s="49" t="s">
        <v>339</v>
      </c>
      <c r="B21" s="26" t="s">
        <v>309</v>
      </c>
      <c r="C21" s="15">
        <f>C23+C22</f>
        <v>8391789.4700000007</v>
      </c>
      <c r="D21" s="15">
        <f>D23+D22</f>
        <v>0</v>
      </c>
      <c r="E21" s="15">
        <f>E23+E22</f>
        <v>0</v>
      </c>
    </row>
    <row r="22" spans="1:5" s="12" customFormat="1" ht="93.6" customHeight="1">
      <c r="A22" s="44" t="s">
        <v>384</v>
      </c>
      <c r="B22" s="31" t="s">
        <v>310</v>
      </c>
      <c r="C22" s="27">
        <v>7972200</v>
      </c>
      <c r="D22" s="27">
        <v>0</v>
      </c>
      <c r="E22" s="27">
        <v>0</v>
      </c>
    </row>
    <row r="23" spans="1:5" s="12" customFormat="1" ht="78" customHeight="1">
      <c r="A23" s="44" t="s">
        <v>303</v>
      </c>
      <c r="B23" s="31" t="s">
        <v>310</v>
      </c>
      <c r="C23" s="27">
        <v>419589.47</v>
      </c>
      <c r="D23" s="27">
        <v>0</v>
      </c>
      <c r="E23" s="27">
        <v>0</v>
      </c>
    </row>
    <row r="24" spans="1:5" s="12" customFormat="1" ht="31.15" customHeight="1">
      <c r="A24" s="45" t="s">
        <v>340</v>
      </c>
      <c r="B24" s="26" t="s">
        <v>19</v>
      </c>
      <c r="C24" s="29">
        <f>C25+C30+C34+C43</f>
        <v>476693361.77999997</v>
      </c>
      <c r="D24" s="29">
        <f t="shared" ref="D24:E24" si="5">D25+D30+D34+D43</f>
        <v>497072902</v>
      </c>
      <c r="E24" s="62">
        <f t="shared" si="5"/>
        <v>523102945</v>
      </c>
    </row>
    <row r="25" spans="1:5" s="12" customFormat="1" ht="31.15" customHeight="1">
      <c r="A25" s="50" t="s">
        <v>177</v>
      </c>
      <c r="B25" s="26" t="s">
        <v>174</v>
      </c>
      <c r="C25" s="15">
        <f>C26+C27+C28+C29</f>
        <v>427907480.74000001</v>
      </c>
      <c r="D25" s="15">
        <f t="shared" ref="D25:E25" si="6">D26+D27+D28+D29</f>
        <v>474206202</v>
      </c>
      <c r="E25" s="15">
        <f t="shared" si="6"/>
        <v>500236245</v>
      </c>
    </row>
    <row r="26" spans="1:5" s="12" customFormat="1" ht="124.9" customHeight="1">
      <c r="A26" s="51" t="s">
        <v>160</v>
      </c>
      <c r="B26" s="8" t="s">
        <v>113</v>
      </c>
      <c r="C26" s="27">
        <v>22464000</v>
      </c>
      <c r="D26" s="27">
        <v>22464000</v>
      </c>
      <c r="E26" s="27">
        <v>22464000</v>
      </c>
    </row>
    <row r="27" spans="1:5" s="12" customFormat="1" ht="31.15" customHeight="1">
      <c r="A27" s="44" t="s">
        <v>41</v>
      </c>
      <c r="B27" s="8" t="s">
        <v>101</v>
      </c>
      <c r="C27" s="27">
        <v>128367390.78</v>
      </c>
      <c r="D27" s="30">
        <v>140271240</v>
      </c>
      <c r="E27" s="27">
        <f>145105410-7575000</f>
        <v>137530410</v>
      </c>
    </row>
    <row r="28" spans="1:5" s="12" customFormat="1" ht="78" customHeight="1">
      <c r="A28" s="44" t="s">
        <v>43</v>
      </c>
      <c r="B28" s="8" t="s">
        <v>102</v>
      </c>
      <c r="C28" s="27">
        <f>2000000-30303.04</f>
        <v>1969696.96</v>
      </c>
      <c r="D28" s="30">
        <v>0</v>
      </c>
      <c r="E28" s="27">
        <v>0</v>
      </c>
    </row>
    <row r="29" spans="1:5" s="12" customFormat="1" ht="93.6" customHeight="1">
      <c r="A29" s="52" t="s">
        <v>147</v>
      </c>
      <c r="B29" s="8" t="s">
        <v>103</v>
      </c>
      <c r="C29" s="30">
        <v>275106393</v>
      </c>
      <c r="D29" s="30">
        <v>311470962</v>
      </c>
      <c r="E29" s="30">
        <v>340241835</v>
      </c>
    </row>
    <row r="30" spans="1:5" s="12" customFormat="1" ht="31.15" customHeight="1">
      <c r="A30" s="49" t="s">
        <v>176</v>
      </c>
      <c r="B30" s="26" t="s">
        <v>175</v>
      </c>
      <c r="C30" s="15">
        <f>C31+C32+C33</f>
        <v>23254300</v>
      </c>
      <c r="D30" s="15">
        <f t="shared" ref="D30:E30" si="7">D31+D32+D33</f>
        <v>22866700</v>
      </c>
      <c r="E30" s="15">
        <f t="shared" si="7"/>
        <v>22866700</v>
      </c>
    </row>
    <row r="31" spans="1:5" s="12" customFormat="1" ht="31.15" customHeight="1">
      <c r="A31" s="44" t="s">
        <v>181</v>
      </c>
      <c r="B31" s="33" t="s">
        <v>180</v>
      </c>
      <c r="C31" s="30">
        <v>1033600</v>
      </c>
      <c r="D31" s="30">
        <v>646000</v>
      </c>
      <c r="E31" s="30">
        <v>646000</v>
      </c>
    </row>
    <row r="32" spans="1:5" s="12" customFormat="1" ht="62.45" customHeight="1">
      <c r="A32" s="44" t="s">
        <v>150</v>
      </c>
      <c r="B32" s="33" t="s">
        <v>178</v>
      </c>
      <c r="C32" s="30">
        <v>7281950</v>
      </c>
      <c r="D32" s="30">
        <v>7281950</v>
      </c>
      <c r="E32" s="30">
        <v>7281950</v>
      </c>
    </row>
    <row r="33" spans="1:5" s="12" customFormat="1" ht="62.45" customHeight="1">
      <c r="A33" s="51" t="s">
        <v>152</v>
      </c>
      <c r="B33" s="33" t="s">
        <v>179</v>
      </c>
      <c r="C33" s="30">
        <v>14938750</v>
      </c>
      <c r="D33" s="30">
        <v>14938750</v>
      </c>
      <c r="E33" s="30">
        <v>14938750</v>
      </c>
    </row>
    <row r="34" spans="1:5" s="12" customFormat="1" ht="78" customHeight="1">
      <c r="A34" s="45" t="s">
        <v>182</v>
      </c>
      <c r="B34" s="26" t="s">
        <v>183</v>
      </c>
      <c r="C34" s="15">
        <f>C41+C42+C35+C36+C37+C38+C39+C40</f>
        <v>11297686.300000001</v>
      </c>
      <c r="D34" s="15">
        <f t="shared" ref="D34:E34" si="8">D41+D42+D35+D36+D37+D38+D39+D40</f>
        <v>0</v>
      </c>
      <c r="E34" s="15">
        <f t="shared" si="8"/>
        <v>0</v>
      </c>
    </row>
    <row r="35" spans="1:5" s="12" customFormat="1" ht="46.9" customHeight="1">
      <c r="A35" s="47" t="s">
        <v>401</v>
      </c>
      <c r="B35" s="5" t="s">
        <v>373</v>
      </c>
      <c r="C35" s="27">
        <v>0</v>
      </c>
      <c r="D35" s="27">
        <v>0</v>
      </c>
      <c r="E35" s="27">
        <v>0</v>
      </c>
    </row>
    <row r="36" spans="1:5" s="12" customFormat="1" ht="62.45" customHeight="1">
      <c r="A36" s="47" t="s">
        <v>402</v>
      </c>
      <c r="B36" s="5" t="s">
        <v>373</v>
      </c>
      <c r="C36" s="27">
        <v>15151.52</v>
      </c>
      <c r="D36" s="27">
        <v>0</v>
      </c>
      <c r="E36" s="27">
        <v>0</v>
      </c>
    </row>
    <row r="37" spans="1:5" s="12" customFormat="1" ht="46.9" customHeight="1">
      <c r="A37" s="47" t="s">
        <v>403</v>
      </c>
      <c r="B37" s="5" t="s">
        <v>374</v>
      </c>
      <c r="C37" s="27">
        <v>0</v>
      </c>
      <c r="D37" s="27">
        <v>0</v>
      </c>
      <c r="E37" s="27">
        <v>0</v>
      </c>
    </row>
    <row r="38" spans="1:5" s="12" customFormat="1" ht="62.45" customHeight="1">
      <c r="A38" s="47" t="s">
        <v>404</v>
      </c>
      <c r="B38" s="5" t="s">
        <v>374</v>
      </c>
      <c r="C38" s="27">
        <v>15151.52</v>
      </c>
      <c r="D38" s="27">
        <v>0</v>
      </c>
      <c r="E38" s="27">
        <v>0</v>
      </c>
    </row>
    <row r="39" spans="1:5" s="12" customFormat="1" ht="46.9" customHeight="1">
      <c r="A39" s="47" t="s">
        <v>400</v>
      </c>
      <c r="B39" s="5" t="s">
        <v>398</v>
      </c>
      <c r="C39" s="27">
        <v>0</v>
      </c>
      <c r="D39" s="27">
        <v>0</v>
      </c>
      <c r="E39" s="27">
        <v>0</v>
      </c>
    </row>
    <row r="40" spans="1:5" s="12" customFormat="1" ht="62.45" customHeight="1">
      <c r="A40" s="47" t="s">
        <v>399</v>
      </c>
      <c r="B40" s="5" t="s">
        <v>397</v>
      </c>
      <c r="C40" s="27">
        <v>11267383.26</v>
      </c>
      <c r="D40" s="27">
        <v>0</v>
      </c>
      <c r="E40" s="27">
        <v>0</v>
      </c>
    </row>
    <row r="41" spans="1:5" s="12" customFormat="1" ht="31.15" customHeight="1">
      <c r="A41" s="51" t="s">
        <v>124</v>
      </c>
      <c r="B41" s="32" t="s">
        <v>184</v>
      </c>
      <c r="C41" s="30">
        <f>55083891.36-55083891.36</f>
        <v>0</v>
      </c>
      <c r="D41" s="30">
        <v>0</v>
      </c>
      <c r="E41" s="30">
        <v>0</v>
      </c>
    </row>
    <row r="42" spans="1:5" s="12" customFormat="1" ht="31.15" customHeight="1">
      <c r="A42" s="51" t="s">
        <v>125</v>
      </c>
      <c r="B42" s="32" t="s">
        <v>184</v>
      </c>
      <c r="C42" s="30">
        <f>2899152.18-2899152.18</f>
        <v>0</v>
      </c>
      <c r="D42" s="30">
        <v>0</v>
      </c>
      <c r="E42" s="30">
        <v>0</v>
      </c>
    </row>
    <row r="43" spans="1:5" s="12" customFormat="1" ht="62.45" customHeight="1">
      <c r="A43" s="49" t="s">
        <v>336</v>
      </c>
      <c r="B43" s="26" t="s">
        <v>304</v>
      </c>
      <c r="C43" s="15">
        <f>+C44+C45</f>
        <v>14233894.74</v>
      </c>
      <c r="D43" s="15">
        <f>+D44+D45</f>
        <v>0</v>
      </c>
      <c r="E43" s="15">
        <f>+E44+E45</f>
        <v>0</v>
      </c>
    </row>
    <row r="44" spans="1:5" s="12" customFormat="1" ht="93.6" customHeight="1">
      <c r="A44" s="44" t="s">
        <v>385</v>
      </c>
      <c r="B44" s="31" t="s">
        <v>306</v>
      </c>
      <c r="C44" s="27">
        <v>13522200</v>
      </c>
      <c r="D44" s="27">
        <v>0</v>
      </c>
      <c r="E44" s="27">
        <v>0</v>
      </c>
    </row>
    <row r="45" spans="1:5" s="12" customFormat="1" ht="78" customHeight="1">
      <c r="A45" s="44" t="s">
        <v>305</v>
      </c>
      <c r="B45" s="31" t="s">
        <v>306</v>
      </c>
      <c r="C45" s="27">
        <v>711694.74</v>
      </c>
      <c r="D45" s="27">
        <v>0</v>
      </c>
      <c r="E45" s="27">
        <v>0</v>
      </c>
    </row>
    <row r="46" spans="1:5" s="12" customFormat="1" ht="62.45" customHeight="1">
      <c r="A46" s="48" t="s">
        <v>341</v>
      </c>
      <c r="B46" s="28" t="s">
        <v>1</v>
      </c>
      <c r="C46" s="25">
        <f>C47+C49</f>
        <v>18748797.710000001</v>
      </c>
      <c r="D46" s="25">
        <f t="shared" ref="D46:E46" si="9">D47+D49</f>
        <v>17926394</v>
      </c>
      <c r="E46" s="25">
        <f t="shared" si="9"/>
        <v>19027694</v>
      </c>
    </row>
    <row r="47" spans="1:5" s="12" customFormat="1" ht="31.15" customHeight="1">
      <c r="A47" s="53" t="s">
        <v>186</v>
      </c>
      <c r="B47" s="28" t="s">
        <v>163</v>
      </c>
      <c r="C47" s="25">
        <f>C48</f>
        <v>13319710.560000001</v>
      </c>
      <c r="D47" s="25">
        <f t="shared" ref="D47:E47" si="10">D48</f>
        <v>14406220</v>
      </c>
      <c r="E47" s="25">
        <f t="shared" si="10"/>
        <v>15507520</v>
      </c>
    </row>
    <row r="48" spans="1:5" s="12" customFormat="1" ht="31.15" customHeight="1">
      <c r="A48" s="44" t="s">
        <v>164</v>
      </c>
      <c r="B48" s="34" t="s">
        <v>120</v>
      </c>
      <c r="C48" s="27">
        <v>13319710.560000001</v>
      </c>
      <c r="D48" s="27">
        <v>14406220</v>
      </c>
      <c r="E48" s="27">
        <v>15507520</v>
      </c>
    </row>
    <row r="49" spans="1:5" s="12" customFormat="1" ht="46.9" customHeight="1">
      <c r="A49" s="48" t="s">
        <v>188</v>
      </c>
      <c r="B49" s="28" t="s">
        <v>187</v>
      </c>
      <c r="C49" s="25">
        <f>C50+C51+C52</f>
        <v>5429087.1500000004</v>
      </c>
      <c r="D49" s="25">
        <f t="shared" ref="D49:E49" si="11">D50+D51+D52</f>
        <v>3520174</v>
      </c>
      <c r="E49" s="25">
        <f t="shared" si="11"/>
        <v>3520174</v>
      </c>
    </row>
    <row r="50" spans="1:5" s="12" customFormat="1" ht="46.9" customHeight="1">
      <c r="A50" s="75" t="s">
        <v>190</v>
      </c>
      <c r="B50" s="8" t="s">
        <v>189</v>
      </c>
      <c r="C50" s="27">
        <v>1431000</v>
      </c>
      <c r="D50" s="27">
        <v>1831000</v>
      </c>
      <c r="E50" s="27">
        <v>1831000</v>
      </c>
    </row>
    <row r="51" spans="1:5" s="12" customFormat="1" ht="46.9" customHeight="1">
      <c r="A51" s="51" t="s">
        <v>149</v>
      </c>
      <c r="B51" s="8" t="s">
        <v>20</v>
      </c>
      <c r="C51" s="30">
        <v>2898087.15</v>
      </c>
      <c r="D51" s="30">
        <v>1689174</v>
      </c>
      <c r="E51" s="30">
        <v>1689174</v>
      </c>
    </row>
    <row r="52" spans="1:5" s="12" customFormat="1" ht="63">
      <c r="A52" s="51" t="s">
        <v>406</v>
      </c>
      <c r="B52" s="8" t="s">
        <v>405</v>
      </c>
      <c r="C52" s="30">
        <v>1100000</v>
      </c>
      <c r="D52" s="30">
        <v>0</v>
      </c>
      <c r="E52" s="30">
        <v>0</v>
      </c>
    </row>
    <row r="53" spans="1:5" s="12" customFormat="1" ht="31.15" customHeight="1">
      <c r="A53" s="45" t="s">
        <v>191</v>
      </c>
      <c r="B53" s="26" t="s">
        <v>21</v>
      </c>
      <c r="C53" s="15">
        <f>C54+C56</f>
        <v>44094371</v>
      </c>
      <c r="D53" s="15">
        <f t="shared" ref="D53:E53" si="12">D54+D56</f>
        <v>45992861.729999997</v>
      </c>
      <c r="E53" s="15">
        <f t="shared" si="12"/>
        <v>47755126.189999998</v>
      </c>
    </row>
    <row r="54" spans="1:5" s="12" customFormat="1" ht="46.9" customHeight="1">
      <c r="A54" s="53" t="s">
        <v>316</v>
      </c>
      <c r="B54" s="28" t="s">
        <v>192</v>
      </c>
      <c r="C54" s="25">
        <f>C55</f>
        <v>42573371</v>
      </c>
      <c r="D54" s="25">
        <f>D55</f>
        <v>44271861.729999997</v>
      </c>
      <c r="E54" s="25">
        <f t="shared" ref="E54" si="13">E55</f>
        <v>46034126.189999998</v>
      </c>
    </row>
    <row r="55" spans="1:5" s="12" customFormat="1" ht="31.15" customHeight="1">
      <c r="A55" s="44" t="s">
        <v>41</v>
      </c>
      <c r="B55" s="8" t="s">
        <v>22</v>
      </c>
      <c r="C55" s="30">
        <v>42573371</v>
      </c>
      <c r="D55" s="30">
        <v>44271861.729999997</v>
      </c>
      <c r="E55" s="30">
        <v>46034126.189999998</v>
      </c>
    </row>
    <row r="56" spans="1:5" s="12" customFormat="1" ht="46.9" customHeight="1">
      <c r="A56" s="53" t="s">
        <v>194</v>
      </c>
      <c r="B56" s="28" t="s">
        <v>193</v>
      </c>
      <c r="C56" s="25">
        <f>C57+C58+C59</f>
        <v>1521000</v>
      </c>
      <c r="D56" s="25">
        <f t="shared" ref="D56:E56" si="14">D57+D58+D59</f>
        <v>1721000</v>
      </c>
      <c r="E56" s="25">
        <f t="shared" si="14"/>
        <v>1721000</v>
      </c>
    </row>
    <row r="57" spans="1:5" s="12" customFormat="1" ht="46.9" customHeight="1">
      <c r="A57" s="51" t="s">
        <v>347</v>
      </c>
      <c r="B57" s="33" t="s">
        <v>345</v>
      </c>
      <c r="C57" s="30">
        <v>660000</v>
      </c>
      <c r="D57" s="30">
        <v>860000</v>
      </c>
      <c r="E57" s="30">
        <v>860000</v>
      </c>
    </row>
    <row r="58" spans="1:5" s="12" customFormat="1" ht="15.6" customHeight="1">
      <c r="A58" s="44" t="s">
        <v>87</v>
      </c>
      <c r="B58" s="8" t="s">
        <v>199</v>
      </c>
      <c r="C58" s="27">
        <v>96000</v>
      </c>
      <c r="D58" s="27">
        <v>96000</v>
      </c>
      <c r="E58" s="27">
        <v>96000</v>
      </c>
    </row>
    <row r="59" spans="1:5" s="12" customFormat="1" ht="31.15" customHeight="1">
      <c r="A59" s="44" t="s">
        <v>277</v>
      </c>
      <c r="B59" s="8" t="s">
        <v>276</v>
      </c>
      <c r="C59" s="27">
        <v>765000</v>
      </c>
      <c r="D59" s="27">
        <v>765000</v>
      </c>
      <c r="E59" s="27">
        <v>765000</v>
      </c>
    </row>
    <row r="60" spans="1:5" s="12" customFormat="1" ht="15.6" customHeight="1">
      <c r="A60" s="48" t="s">
        <v>342</v>
      </c>
      <c r="B60" s="28" t="s">
        <v>67</v>
      </c>
      <c r="C60" s="25">
        <f>C61+C63</f>
        <v>4621956.8</v>
      </c>
      <c r="D60" s="25">
        <f t="shared" ref="D60:E60" si="15">D61+D63</f>
        <v>3382856.64</v>
      </c>
      <c r="E60" s="25">
        <f t="shared" si="15"/>
        <v>3382856.64</v>
      </c>
    </row>
    <row r="61" spans="1:5" s="12" customFormat="1" ht="46.9" customHeight="1">
      <c r="A61" s="63" t="s">
        <v>185</v>
      </c>
      <c r="B61" s="35" t="s">
        <v>307</v>
      </c>
      <c r="C61" s="15">
        <f>C62</f>
        <v>2141956.7999999998</v>
      </c>
      <c r="D61" s="15">
        <f t="shared" ref="D61:E61" si="16">D62</f>
        <v>3382856.64</v>
      </c>
      <c r="E61" s="15">
        <f t="shared" si="16"/>
        <v>3382856.64</v>
      </c>
    </row>
    <row r="62" spans="1:5" s="12" customFormat="1" ht="62.45" customHeight="1">
      <c r="A62" s="64" t="s">
        <v>159</v>
      </c>
      <c r="B62" s="36" t="s">
        <v>308</v>
      </c>
      <c r="C62" s="30">
        <f>2597240.1-60097.62-395185.68</f>
        <v>2141956.7999999998</v>
      </c>
      <c r="D62" s="30">
        <v>3382856.64</v>
      </c>
      <c r="E62" s="30">
        <v>3382856.64</v>
      </c>
    </row>
    <row r="63" spans="1:5" s="12" customFormat="1" ht="15.6" customHeight="1">
      <c r="A63" s="48" t="s">
        <v>158</v>
      </c>
      <c r="B63" s="28" t="s">
        <v>79</v>
      </c>
      <c r="C63" s="25">
        <f>C64</f>
        <v>2480000</v>
      </c>
      <c r="D63" s="25">
        <f t="shared" ref="D63:E63" si="17">D64</f>
        <v>0</v>
      </c>
      <c r="E63" s="25">
        <f t="shared" si="17"/>
        <v>0</v>
      </c>
    </row>
    <row r="64" spans="1:5" s="12" customFormat="1" ht="93.6" customHeight="1">
      <c r="A64" s="51" t="s">
        <v>77</v>
      </c>
      <c r="B64" s="31" t="s">
        <v>118</v>
      </c>
      <c r="C64" s="27">
        <v>2480000</v>
      </c>
      <c r="D64" s="27">
        <v>0</v>
      </c>
      <c r="E64" s="27">
        <v>0</v>
      </c>
    </row>
    <row r="65" spans="1:5" s="12" customFormat="1" ht="46.9" customHeight="1">
      <c r="A65" s="76" t="s">
        <v>195</v>
      </c>
      <c r="B65" s="77" t="s">
        <v>5</v>
      </c>
      <c r="C65" s="25">
        <f>C66+C71+C77</f>
        <v>21738857.530000001</v>
      </c>
      <c r="D65" s="25">
        <f t="shared" ref="D65:E65" si="18">D66+D71+D77</f>
        <v>22096474.93</v>
      </c>
      <c r="E65" s="25">
        <f t="shared" si="18"/>
        <v>22733494.370000001</v>
      </c>
    </row>
    <row r="66" spans="1:5" s="12" customFormat="1" ht="15.6" customHeight="1">
      <c r="A66" s="63" t="s">
        <v>23</v>
      </c>
      <c r="B66" s="26" t="s">
        <v>196</v>
      </c>
      <c r="C66" s="15">
        <f>C67+C69</f>
        <v>17015857.530000001</v>
      </c>
      <c r="D66" s="15">
        <f t="shared" ref="D66:E66" si="19">D67+D69</f>
        <v>17680474.93</v>
      </c>
      <c r="E66" s="15">
        <f t="shared" si="19"/>
        <v>18317494.370000001</v>
      </c>
    </row>
    <row r="67" spans="1:5" s="12" customFormat="1" ht="46.9" customHeight="1">
      <c r="A67" s="45" t="s">
        <v>236</v>
      </c>
      <c r="B67" s="26" t="s">
        <v>197</v>
      </c>
      <c r="C67" s="25">
        <f>C68</f>
        <v>12186714.529999999</v>
      </c>
      <c r="D67" s="25">
        <f t="shared" ref="D67:E67" si="20">D68</f>
        <v>12657931.93</v>
      </c>
      <c r="E67" s="25">
        <f t="shared" si="20"/>
        <v>13092760.369999999</v>
      </c>
    </row>
    <row r="68" spans="1:5" s="12" customFormat="1" ht="78" customHeight="1">
      <c r="A68" s="51" t="s">
        <v>111</v>
      </c>
      <c r="B68" s="31" t="s">
        <v>321</v>
      </c>
      <c r="C68" s="27">
        <v>12186714.529999999</v>
      </c>
      <c r="D68" s="27">
        <v>12657931.93</v>
      </c>
      <c r="E68" s="27">
        <v>13092760.369999999</v>
      </c>
    </row>
    <row r="69" spans="1:5" s="12" customFormat="1" ht="31.15" customHeight="1">
      <c r="A69" s="45" t="s">
        <v>198</v>
      </c>
      <c r="B69" s="26" t="s">
        <v>237</v>
      </c>
      <c r="C69" s="15">
        <f>C70</f>
        <v>4829143</v>
      </c>
      <c r="D69" s="15">
        <f t="shared" ref="D69:E69" si="21">D70</f>
        <v>5022543</v>
      </c>
      <c r="E69" s="15">
        <f t="shared" si="21"/>
        <v>5224734</v>
      </c>
    </row>
    <row r="70" spans="1:5" s="14" customFormat="1" ht="78" customHeight="1">
      <c r="A70" s="44" t="s">
        <v>24</v>
      </c>
      <c r="B70" s="8" t="s">
        <v>238</v>
      </c>
      <c r="C70" s="30">
        <v>4829143</v>
      </c>
      <c r="D70" s="30">
        <v>5022543</v>
      </c>
      <c r="E70" s="30">
        <v>5224734</v>
      </c>
    </row>
    <row r="71" spans="1:5" s="12" customFormat="1" ht="15.6" customHeight="1">
      <c r="A71" s="63" t="s">
        <v>7</v>
      </c>
      <c r="B71" s="26" t="s">
        <v>243</v>
      </c>
      <c r="C71" s="25">
        <f>C72+C75</f>
        <v>1000000</v>
      </c>
      <c r="D71" s="25">
        <f t="shared" ref="D71:E71" si="22">D72+D75</f>
        <v>700000</v>
      </c>
      <c r="E71" s="25">
        <f t="shared" si="22"/>
        <v>700000</v>
      </c>
    </row>
    <row r="72" spans="1:5" s="12" customFormat="1" ht="78" customHeight="1">
      <c r="A72" s="50" t="s">
        <v>244</v>
      </c>
      <c r="B72" s="37" t="s">
        <v>323</v>
      </c>
      <c r="C72" s="25">
        <f>C73+C74</f>
        <v>950000</v>
      </c>
      <c r="D72" s="25">
        <f t="shared" ref="D72:E72" si="23">D73+D74</f>
        <v>650000</v>
      </c>
      <c r="E72" s="25">
        <f t="shared" si="23"/>
        <v>650000</v>
      </c>
    </row>
    <row r="73" spans="1:5" s="14" customFormat="1" ht="46.9" customHeight="1" outlineLevel="5">
      <c r="A73" s="78" t="s">
        <v>322</v>
      </c>
      <c r="B73" s="79" t="s">
        <v>324</v>
      </c>
      <c r="C73" s="27">
        <v>450000</v>
      </c>
      <c r="D73" s="27">
        <v>450000</v>
      </c>
      <c r="E73" s="27">
        <v>450000</v>
      </c>
    </row>
    <row r="74" spans="1:5" s="12" customFormat="1" ht="31.15" customHeight="1">
      <c r="A74" s="54" t="s">
        <v>325</v>
      </c>
      <c r="B74" s="33" t="s">
        <v>320</v>
      </c>
      <c r="C74" s="27">
        <v>500000</v>
      </c>
      <c r="D74" s="27">
        <v>200000</v>
      </c>
      <c r="E74" s="27">
        <v>200000</v>
      </c>
    </row>
    <row r="75" spans="1:5" s="12" customFormat="1" ht="46.9" customHeight="1">
      <c r="A75" s="50" t="s">
        <v>363</v>
      </c>
      <c r="B75" s="37" t="s">
        <v>360</v>
      </c>
      <c r="C75" s="25">
        <f>C76</f>
        <v>50000</v>
      </c>
      <c r="D75" s="25">
        <f t="shared" ref="D75:E75" si="24">D76</f>
        <v>50000</v>
      </c>
      <c r="E75" s="25">
        <f t="shared" si="24"/>
        <v>50000</v>
      </c>
    </row>
    <row r="76" spans="1:5" s="14" customFormat="1" ht="31.15" customHeight="1" outlineLevel="5">
      <c r="A76" s="78" t="s">
        <v>362</v>
      </c>
      <c r="B76" s="79" t="s">
        <v>361</v>
      </c>
      <c r="C76" s="27">
        <v>50000</v>
      </c>
      <c r="D76" s="27">
        <v>50000</v>
      </c>
      <c r="E76" s="27">
        <v>50000</v>
      </c>
    </row>
    <row r="77" spans="1:5" s="12" customFormat="1" ht="31.15" customHeight="1" outlineLevel="5">
      <c r="A77" s="80" t="s">
        <v>232</v>
      </c>
      <c r="B77" s="77" t="s">
        <v>231</v>
      </c>
      <c r="C77" s="25">
        <f>C78</f>
        <v>3723000</v>
      </c>
      <c r="D77" s="25">
        <f t="shared" ref="D77:E77" si="25">D78</f>
        <v>3716000</v>
      </c>
      <c r="E77" s="25">
        <f t="shared" si="25"/>
        <v>3716000</v>
      </c>
    </row>
    <row r="78" spans="1:5" s="12" customFormat="1" ht="31.15" customHeight="1" outlineLevel="5">
      <c r="A78" s="45" t="s">
        <v>235</v>
      </c>
      <c r="B78" s="26" t="s">
        <v>234</v>
      </c>
      <c r="C78" s="25">
        <f>C79</f>
        <v>3723000</v>
      </c>
      <c r="D78" s="25">
        <f t="shared" ref="D78:E78" si="26">D79</f>
        <v>3716000</v>
      </c>
      <c r="E78" s="25">
        <f t="shared" si="26"/>
        <v>3716000</v>
      </c>
    </row>
    <row r="79" spans="1:5" s="14" customFormat="1" ht="15.6" customHeight="1">
      <c r="A79" s="81" t="s">
        <v>38</v>
      </c>
      <c r="B79" s="8" t="s">
        <v>233</v>
      </c>
      <c r="C79" s="27">
        <v>3723000</v>
      </c>
      <c r="D79" s="27">
        <v>3716000</v>
      </c>
      <c r="E79" s="27">
        <v>3716000</v>
      </c>
    </row>
    <row r="80" spans="1:5" s="12" customFormat="1" ht="46.9" customHeight="1">
      <c r="A80" s="76" t="s">
        <v>200</v>
      </c>
      <c r="B80" s="77" t="s">
        <v>10</v>
      </c>
      <c r="C80" s="15">
        <f>C81+C85+C89+C104</f>
        <v>116352491.58</v>
      </c>
      <c r="D80" s="15">
        <f>D81+D85+D89+D104</f>
        <v>107563931.95999999</v>
      </c>
      <c r="E80" s="15">
        <f>E81+E85+E89+E104</f>
        <v>99563931.959999993</v>
      </c>
    </row>
    <row r="81" spans="1:5" s="12" customFormat="1" ht="46.9" customHeight="1">
      <c r="A81" s="63" t="s">
        <v>326</v>
      </c>
      <c r="B81" s="26" t="s">
        <v>11</v>
      </c>
      <c r="C81" s="15">
        <f>C82</f>
        <v>65899450</v>
      </c>
      <c r="D81" s="15">
        <f t="shared" ref="D81:E81" si="27">D82</f>
        <v>70635850</v>
      </c>
      <c r="E81" s="15">
        <f t="shared" si="27"/>
        <v>63635850</v>
      </c>
    </row>
    <row r="82" spans="1:5" s="12" customFormat="1" ht="62.45" customHeight="1" outlineLevel="5">
      <c r="A82" s="53" t="s">
        <v>327</v>
      </c>
      <c r="B82" s="26" t="s">
        <v>201</v>
      </c>
      <c r="C82" s="15">
        <f>C83+C84</f>
        <v>65899450</v>
      </c>
      <c r="D82" s="15">
        <f t="shared" ref="D82:E82" si="28">D83+D84</f>
        <v>70635850</v>
      </c>
      <c r="E82" s="15">
        <f t="shared" si="28"/>
        <v>63635850</v>
      </c>
    </row>
    <row r="83" spans="1:5" s="14" customFormat="1" ht="31.15" customHeight="1" outlineLevel="5">
      <c r="A83" s="44" t="s">
        <v>41</v>
      </c>
      <c r="B83" s="8" t="s">
        <v>12</v>
      </c>
      <c r="C83" s="30">
        <v>65675850</v>
      </c>
      <c r="D83" s="30">
        <v>70535850</v>
      </c>
      <c r="E83" s="30">
        <f>68535850-5000000</f>
        <v>63535850</v>
      </c>
    </row>
    <row r="84" spans="1:5" s="14" customFormat="1" ht="31.15" customHeight="1">
      <c r="A84" s="44" t="s">
        <v>44</v>
      </c>
      <c r="B84" s="82" t="s">
        <v>13</v>
      </c>
      <c r="C84" s="27">
        <v>223600</v>
      </c>
      <c r="D84" s="38">
        <v>100000</v>
      </c>
      <c r="E84" s="27">
        <v>100000</v>
      </c>
    </row>
    <row r="85" spans="1:5" s="12" customFormat="1" ht="78" customHeight="1">
      <c r="A85" s="45" t="s">
        <v>315</v>
      </c>
      <c r="B85" s="26" t="s">
        <v>14</v>
      </c>
      <c r="C85" s="83">
        <f>C86</f>
        <v>15796960</v>
      </c>
      <c r="D85" s="83">
        <f t="shared" ref="D85:E85" si="29">D86</f>
        <v>18296960</v>
      </c>
      <c r="E85" s="83">
        <f t="shared" si="29"/>
        <v>17296960</v>
      </c>
    </row>
    <row r="86" spans="1:5" s="12" customFormat="1" ht="62.45" customHeight="1">
      <c r="A86" s="53" t="s">
        <v>327</v>
      </c>
      <c r="B86" s="26" t="s">
        <v>202</v>
      </c>
      <c r="C86" s="15">
        <f>C87+C88</f>
        <v>15796960</v>
      </c>
      <c r="D86" s="15">
        <f t="shared" ref="D86:E86" si="30">D87+D88</f>
        <v>18296960</v>
      </c>
      <c r="E86" s="15">
        <f t="shared" si="30"/>
        <v>17296960</v>
      </c>
    </row>
    <row r="87" spans="1:5" s="14" customFormat="1" ht="31.15" customHeight="1">
      <c r="A87" s="44" t="s">
        <v>41</v>
      </c>
      <c r="B87" s="84" t="s">
        <v>15</v>
      </c>
      <c r="C87" s="30">
        <v>15718460</v>
      </c>
      <c r="D87" s="30">
        <v>17218460</v>
      </c>
      <c r="E87" s="30">
        <v>16218460</v>
      </c>
    </row>
    <row r="88" spans="1:5" s="12" customFormat="1" ht="31.15" customHeight="1">
      <c r="A88" s="44" t="s">
        <v>44</v>
      </c>
      <c r="B88" s="8" t="s">
        <v>16</v>
      </c>
      <c r="C88" s="27">
        <v>78500</v>
      </c>
      <c r="D88" s="30">
        <v>1078500</v>
      </c>
      <c r="E88" s="27">
        <v>1078500</v>
      </c>
    </row>
    <row r="89" spans="1:5" s="12" customFormat="1" ht="31.15" customHeight="1">
      <c r="A89" s="85" t="s">
        <v>204</v>
      </c>
      <c r="B89" s="26" t="s">
        <v>66</v>
      </c>
      <c r="C89" s="15">
        <f>C90+C101</f>
        <v>20883061.579999998</v>
      </c>
      <c r="D89" s="15">
        <f>D90+D101</f>
        <v>3770901.96</v>
      </c>
      <c r="E89" s="15">
        <f>E90+E101</f>
        <v>3770901.96</v>
      </c>
    </row>
    <row r="90" spans="1:5" s="12" customFormat="1" ht="46.9" customHeight="1">
      <c r="A90" s="85" t="s">
        <v>205</v>
      </c>
      <c r="B90" s="26" t="s">
        <v>203</v>
      </c>
      <c r="C90" s="15">
        <f>C91+C92+C93+C94+C95+C96+C97+C98+C99+C100</f>
        <v>20883061.579999998</v>
      </c>
      <c r="D90" s="15">
        <f t="shared" ref="D90:E90" si="31">D91+D92+D93+D94+D95+D96+D97+D98+D99+D100</f>
        <v>3770901.96</v>
      </c>
      <c r="E90" s="15">
        <f t="shared" si="31"/>
        <v>3770901.96</v>
      </c>
    </row>
    <row r="91" spans="1:5" s="14" customFormat="1" ht="62.45" customHeight="1">
      <c r="A91" s="86" t="s">
        <v>126</v>
      </c>
      <c r="B91" s="33" t="s">
        <v>74</v>
      </c>
      <c r="C91" s="27">
        <v>999589.32</v>
      </c>
      <c r="D91" s="30">
        <v>1761512.35</v>
      </c>
      <c r="E91" s="27">
        <v>1761512.35</v>
      </c>
    </row>
    <row r="92" spans="1:5" s="14" customFormat="1" ht="62.45" customHeight="1">
      <c r="A92" s="54" t="s">
        <v>73</v>
      </c>
      <c r="B92" s="33" t="s">
        <v>74</v>
      </c>
      <c r="C92" s="27">
        <v>52609.96</v>
      </c>
      <c r="D92" s="30">
        <v>92711.18</v>
      </c>
      <c r="E92" s="27">
        <v>92711.18</v>
      </c>
    </row>
    <row r="93" spans="1:5" s="14" customFormat="1" ht="78" customHeight="1">
      <c r="A93" s="51" t="s">
        <v>128</v>
      </c>
      <c r="B93" s="36" t="s">
        <v>129</v>
      </c>
      <c r="C93" s="30">
        <v>1610780.49</v>
      </c>
      <c r="D93" s="30">
        <v>1652839.51</v>
      </c>
      <c r="E93" s="30">
        <v>1652839.51</v>
      </c>
    </row>
    <row r="94" spans="1:5" s="14" customFormat="1" ht="78" customHeight="1">
      <c r="A94" s="87" t="s">
        <v>127</v>
      </c>
      <c r="B94" s="36" t="s">
        <v>129</v>
      </c>
      <c r="C94" s="30">
        <v>84777.919999999998</v>
      </c>
      <c r="D94" s="30">
        <v>86991.55</v>
      </c>
      <c r="E94" s="30">
        <v>86991.55</v>
      </c>
    </row>
    <row r="95" spans="1:5" s="14" customFormat="1" ht="62.45" customHeight="1">
      <c r="A95" s="51" t="s">
        <v>408</v>
      </c>
      <c r="B95" s="36" t="s">
        <v>407</v>
      </c>
      <c r="C95" s="27">
        <v>7060533.6900000004</v>
      </c>
      <c r="D95" s="30">
        <v>0</v>
      </c>
      <c r="E95" s="30">
        <v>0</v>
      </c>
    </row>
    <row r="96" spans="1:5" s="14" customFormat="1" ht="78" customHeight="1">
      <c r="A96" s="51" t="s">
        <v>409</v>
      </c>
      <c r="B96" s="36" t="s">
        <v>407</v>
      </c>
      <c r="C96" s="27">
        <v>371607.03999999998</v>
      </c>
      <c r="D96" s="30">
        <v>0</v>
      </c>
      <c r="E96" s="27">
        <v>0</v>
      </c>
    </row>
    <row r="97" spans="1:5" s="14" customFormat="1" ht="62.45" customHeight="1">
      <c r="A97" s="51" t="s">
        <v>411</v>
      </c>
      <c r="B97" s="36" t="s">
        <v>410</v>
      </c>
      <c r="C97" s="27">
        <v>10000000</v>
      </c>
      <c r="D97" s="30">
        <v>0</v>
      </c>
      <c r="E97" s="30">
        <v>0</v>
      </c>
    </row>
    <row r="98" spans="1:5" s="14" customFormat="1" ht="78" customHeight="1">
      <c r="A98" s="51" t="s">
        <v>412</v>
      </c>
      <c r="B98" s="36" t="s">
        <v>410</v>
      </c>
      <c r="C98" s="27">
        <v>526315.79</v>
      </c>
      <c r="D98" s="30">
        <v>0</v>
      </c>
      <c r="E98" s="27">
        <v>0</v>
      </c>
    </row>
    <row r="99" spans="1:5" s="14" customFormat="1" ht="62.45" customHeight="1">
      <c r="A99" s="51" t="s">
        <v>80</v>
      </c>
      <c r="B99" s="36" t="s">
        <v>90</v>
      </c>
      <c r="C99" s="27">
        <v>168005</v>
      </c>
      <c r="D99" s="30">
        <v>168005</v>
      </c>
      <c r="E99" s="30">
        <v>168005</v>
      </c>
    </row>
    <row r="100" spans="1:5" s="14" customFormat="1" ht="78" customHeight="1">
      <c r="A100" s="51" t="s">
        <v>89</v>
      </c>
      <c r="B100" s="36" t="s">
        <v>90</v>
      </c>
      <c r="C100" s="27">
        <v>8842.3700000000008</v>
      </c>
      <c r="D100" s="30">
        <v>8842.3700000000008</v>
      </c>
      <c r="E100" s="27">
        <v>8842.3700000000008</v>
      </c>
    </row>
    <row r="101" spans="1:5" s="12" customFormat="1" ht="15.6" customHeight="1">
      <c r="A101" s="48" t="s">
        <v>376</v>
      </c>
      <c r="B101" s="28" t="s">
        <v>375</v>
      </c>
      <c r="C101" s="25">
        <f>C102+C103</f>
        <v>0</v>
      </c>
      <c r="D101" s="25">
        <f t="shared" ref="D101:E101" si="32">D102+D103</f>
        <v>0</v>
      </c>
      <c r="E101" s="25">
        <f t="shared" si="32"/>
        <v>0</v>
      </c>
    </row>
    <row r="102" spans="1:5" s="14" customFormat="1" ht="31.15" customHeight="1">
      <c r="A102" s="47" t="s">
        <v>378</v>
      </c>
      <c r="B102" s="36" t="s">
        <v>377</v>
      </c>
      <c r="C102" s="27">
        <v>0</v>
      </c>
      <c r="D102" s="30">
        <v>0</v>
      </c>
      <c r="E102" s="27">
        <v>0</v>
      </c>
    </row>
    <row r="103" spans="1:5" s="14" customFormat="1" ht="31.15" customHeight="1">
      <c r="A103" s="47" t="s">
        <v>379</v>
      </c>
      <c r="B103" s="36" t="s">
        <v>377</v>
      </c>
      <c r="C103" s="27">
        <v>0</v>
      </c>
      <c r="D103" s="27">
        <v>0</v>
      </c>
      <c r="E103" s="27">
        <v>0</v>
      </c>
    </row>
    <row r="104" spans="1:5" s="12" customFormat="1" ht="62.45" customHeight="1">
      <c r="A104" s="45" t="s">
        <v>206</v>
      </c>
      <c r="B104" s="77" t="s">
        <v>17</v>
      </c>
      <c r="C104" s="15">
        <f>C105</f>
        <v>13773020</v>
      </c>
      <c r="D104" s="15">
        <f t="shared" ref="D104:E104" si="33">D105</f>
        <v>14860220</v>
      </c>
      <c r="E104" s="15">
        <f t="shared" si="33"/>
        <v>14860220</v>
      </c>
    </row>
    <row r="105" spans="1:5" s="12" customFormat="1" ht="62.45" customHeight="1">
      <c r="A105" s="45" t="s">
        <v>327</v>
      </c>
      <c r="B105" s="77" t="s">
        <v>328</v>
      </c>
      <c r="C105" s="15">
        <f>C106+C107</f>
        <v>13773020</v>
      </c>
      <c r="D105" s="15">
        <f t="shared" ref="D105:E105" si="34">D106+D107</f>
        <v>14860220</v>
      </c>
      <c r="E105" s="15">
        <f t="shared" si="34"/>
        <v>14860220</v>
      </c>
    </row>
    <row r="106" spans="1:5" s="14" customFormat="1" ht="31.15" customHeight="1">
      <c r="A106" s="44" t="s">
        <v>41</v>
      </c>
      <c r="B106" s="84" t="s">
        <v>207</v>
      </c>
      <c r="C106" s="30">
        <v>13773020</v>
      </c>
      <c r="D106" s="30">
        <v>14845220</v>
      </c>
      <c r="E106" s="30">
        <v>14845220</v>
      </c>
    </row>
    <row r="107" spans="1:5" s="12" customFormat="1" ht="31.15" customHeight="1">
      <c r="A107" s="44" t="s">
        <v>44</v>
      </c>
      <c r="B107" s="8" t="s">
        <v>208</v>
      </c>
      <c r="C107" s="27">
        <v>0</v>
      </c>
      <c r="D107" s="27">
        <v>15000</v>
      </c>
      <c r="E107" s="27">
        <v>15000</v>
      </c>
    </row>
    <row r="108" spans="1:5" s="12" customFormat="1" ht="62.45" customHeight="1">
      <c r="A108" s="76" t="s">
        <v>239</v>
      </c>
      <c r="B108" s="11" t="s">
        <v>64</v>
      </c>
      <c r="C108" s="15">
        <f>C109+C113+C118+C134</f>
        <v>62220335.43</v>
      </c>
      <c r="D108" s="15">
        <f t="shared" ref="D108:E108" si="35">D109+D113+D118+D134</f>
        <v>46853688.469999999</v>
      </c>
      <c r="E108" s="15">
        <f t="shared" si="35"/>
        <v>43880710.079999998</v>
      </c>
    </row>
    <row r="109" spans="1:5" s="12" customFormat="1" ht="31.15" customHeight="1">
      <c r="A109" s="53" t="s">
        <v>240</v>
      </c>
      <c r="B109" s="26" t="s">
        <v>6</v>
      </c>
      <c r="C109" s="15">
        <f>C110</f>
        <v>6343507.4400000004</v>
      </c>
      <c r="D109" s="15">
        <f t="shared" ref="D109:E109" si="36">D110</f>
        <v>4005354.4</v>
      </c>
      <c r="E109" s="15">
        <f t="shared" si="36"/>
        <v>3932376.01</v>
      </c>
    </row>
    <row r="110" spans="1:5" s="12" customFormat="1" ht="31.15" customHeight="1">
      <c r="A110" s="53" t="s">
        <v>314</v>
      </c>
      <c r="B110" s="26" t="s">
        <v>241</v>
      </c>
      <c r="C110" s="15">
        <f>C111+C112</f>
        <v>6343507.4400000004</v>
      </c>
      <c r="D110" s="15">
        <f t="shared" ref="D110:E110" si="37">D111+D112</f>
        <v>4005354.4</v>
      </c>
      <c r="E110" s="15">
        <f t="shared" si="37"/>
        <v>3932376.01</v>
      </c>
    </row>
    <row r="111" spans="1:5" s="14" customFormat="1" ht="46.9" customHeight="1">
      <c r="A111" s="51" t="s">
        <v>133</v>
      </c>
      <c r="B111" s="8" t="s">
        <v>72</v>
      </c>
      <c r="C111" s="30">
        <v>5247568.83</v>
      </c>
      <c r="D111" s="30">
        <v>2992174.17</v>
      </c>
      <c r="E111" s="30">
        <v>2919195.78</v>
      </c>
    </row>
    <row r="112" spans="1:5" s="14" customFormat="1" ht="31.15" customHeight="1">
      <c r="A112" s="44" t="s">
        <v>134</v>
      </c>
      <c r="B112" s="8" t="s">
        <v>72</v>
      </c>
      <c r="C112" s="27">
        <v>1095938.6100000001</v>
      </c>
      <c r="D112" s="27">
        <v>1013180.23</v>
      </c>
      <c r="E112" s="27">
        <v>1013180.23</v>
      </c>
    </row>
    <row r="113" spans="1:6" s="12" customFormat="1" ht="62.45" customHeight="1">
      <c r="A113" s="53" t="s">
        <v>242</v>
      </c>
      <c r="B113" s="26" t="s">
        <v>82</v>
      </c>
      <c r="C113" s="15">
        <f>C114</f>
        <v>47194929.600000001</v>
      </c>
      <c r="D113" s="15">
        <f t="shared" ref="D113:E113" si="38">D114</f>
        <v>36377133.600000001</v>
      </c>
      <c r="E113" s="15">
        <f t="shared" si="38"/>
        <v>36377133.600000001</v>
      </c>
    </row>
    <row r="114" spans="1:6" s="12" customFormat="1" ht="62.45" customHeight="1">
      <c r="A114" s="53" t="s">
        <v>81</v>
      </c>
      <c r="B114" s="26" t="s">
        <v>83</v>
      </c>
      <c r="C114" s="15">
        <f>C115+C116+C117</f>
        <v>47194929.600000001</v>
      </c>
      <c r="D114" s="15">
        <f t="shared" ref="D114:E114" si="39">D115+D116+D117</f>
        <v>36377133.600000001</v>
      </c>
      <c r="E114" s="15">
        <f t="shared" si="39"/>
        <v>36377133.600000001</v>
      </c>
    </row>
    <row r="115" spans="1:6" s="12" customFormat="1" ht="62.45" customHeight="1">
      <c r="A115" s="51" t="s">
        <v>100</v>
      </c>
      <c r="B115" s="33" t="s">
        <v>117</v>
      </c>
      <c r="C115" s="27">
        <v>24585900</v>
      </c>
      <c r="D115" s="27">
        <v>24585900</v>
      </c>
      <c r="E115" s="27">
        <v>24585900</v>
      </c>
    </row>
    <row r="116" spans="1:6" s="14" customFormat="1" ht="62.45" customHeight="1">
      <c r="A116" s="51" t="s">
        <v>380</v>
      </c>
      <c r="B116" s="33" t="s">
        <v>381</v>
      </c>
      <c r="C116" s="27">
        <v>21328110.52</v>
      </c>
      <c r="D116" s="27">
        <v>10510314.52</v>
      </c>
      <c r="E116" s="27">
        <v>10510314.52</v>
      </c>
      <c r="F116" s="13"/>
    </row>
    <row r="117" spans="1:6" s="12" customFormat="1" ht="93.6" customHeight="1">
      <c r="A117" s="51" t="s">
        <v>386</v>
      </c>
      <c r="B117" s="33" t="s">
        <v>381</v>
      </c>
      <c r="C117" s="27">
        <v>1280919.08</v>
      </c>
      <c r="D117" s="30">
        <v>1280919.08</v>
      </c>
      <c r="E117" s="30">
        <f>1244978.16+35940.92</f>
        <v>1280919.08</v>
      </c>
    </row>
    <row r="118" spans="1:6" s="12" customFormat="1" ht="46.9" customHeight="1">
      <c r="A118" s="50" t="s">
        <v>279</v>
      </c>
      <c r="B118" s="37" t="s">
        <v>68</v>
      </c>
      <c r="C118" s="25">
        <f>C119+C124+C129+C132</f>
        <v>6977898.3899999997</v>
      </c>
      <c r="D118" s="25">
        <f t="shared" ref="D118:E118" si="40">D119+D124+D129+D132</f>
        <v>3267200.47</v>
      </c>
      <c r="E118" s="25">
        <f t="shared" si="40"/>
        <v>2367200.4700000002</v>
      </c>
    </row>
    <row r="119" spans="1:6" s="12" customFormat="1" ht="46.9" customHeight="1">
      <c r="A119" s="50" t="s">
        <v>289</v>
      </c>
      <c r="B119" s="37" t="s">
        <v>290</v>
      </c>
      <c r="C119" s="25">
        <f>C120+C121+C122+C123</f>
        <v>0</v>
      </c>
      <c r="D119" s="25">
        <f t="shared" ref="D119:E119" si="41">D120+D121+D122+D123</f>
        <v>0</v>
      </c>
      <c r="E119" s="25">
        <f t="shared" si="41"/>
        <v>0</v>
      </c>
    </row>
    <row r="120" spans="1:6" s="12" customFormat="1" ht="31.15" customHeight="1">
      <c r="A120" s="51" t="s">
        <v>291</v>
      </c>
      <c r="B120" s="33" t="s">
        <v>292</v>
      </c>
      <c r="C120" s="30">
        <f>288213.5-288213.5</f>
        <v>0</v>
      </c>
      <c r="D120" s="30">
        <v>0</v>
      </c>
      <c r="E120" s="30">
        <v>0</v>
      </c>
    </row>
    <row r="121" spans="1:6" s="12" customFormat="1" ht="62.45" customHeight="1">
      <c r="A121" s="54" t="s">
        <v>130</v>
      </c>
      <c r="B121" s="5" t="s">
        <v>131</v>
      </c>
      <c r="C121" s="27">
        <v>0</v>
      </c>
      <c r="D121" s="27">
        <v>0</v>
      </c>
      <c r="E121" s="27">
        <v>0</v>
      </c>
    </row>
    <row r="122" spans="1:6" s="12" customFormat="1" ht="62.45" customHeight="1">
      <c r="A122" s="54" t="s">
        <v>132</v>
      </c>
      <c r="B122" s="5" t="s">
        <v>131</v>
      </c>
      <c r="C122" s="27">
        <v>0</v>
      </c>
      <c r="D122" s="27">
        <v>0</v>
      </c>
      <c r="E122" s="27">
        <v>0</v>
      </c>
    </row>
    <row r="123" spans="1:6" s="12" customFormat="1" ht="78" customHeight="1">
      <c r="A123" s="54" t="s">
        <v>293</v>
      </c>
      <c r="B123" s="33" t="s">
        <v>71</v>
      </c>
      <c r="C123" s="27">
        <f>662932.2-662932.2</f>
        <v>0</v>
      </c>
      <c r="D123" s="27">
        <v>0</v>
      </c>
      <c r="E123" s="27">
        <v>0</v>
      </c>
    </row>
    <row r="124" spans="1:6" s="12" customFormat="1" ht="31.15" customHeight="1">
      <c r="A124" s="50" t="s">
        <v>280</v>
      </c>
      <c r="B124" s="37" t="s">
        <v>281</v>
      </c>
      <c r="C124" s="25">
        <f>C125+C126+C127+C128</f>
        <v>4100000</v>
      </c>
      <c r="D124" s="25">
        <f t="shared" ref="D124:E124" si="42">D125+D126+D127+D128</f>
        <v>2837200.47</v>
      </c>
      <c r="E124" s="25">
        <f t="shared" si="42"/>
        <v>1937200.47</v>
      </c>
    </row>
    <row r="125" spans="1:6" s="12" customFormat="1" ht="31.15" customHeight="1">
      <c r="A125" s="54" t="s">
        <v>75</v>
      </c>
      <c r="B125" s="88" t="s">
        <v>76</v>
      </c>
      <c r="C125" s="27">
        <v>0</v>
      </c>
      <c r="D125" s="27">
        <v>0</v>
      </c>
      <c r="E125" s="27">
        <v>0</v>
      </c>
    </row>
    <row r="126" spans="1:6" s="12" customFormat="1" ht="46.9" customHeight="1">
      <c r="A126" s="54" t="s">
        <v>479</v>
      </c>
      <c r="B126" s="88" t="s">
        <v>283</v>
      </c>
      <c r="C126" s="27">
        <v>2200000</v>
      </c>
      <c r="D126" s="27">
        <v>537200.47</v>
      </c>
      <c r="E126" s="27">
        <v>537200.47</v>
      </c>
    </row>
    <row r="127" spans="1:6" s="12" customFormat="1" ht="46.9" customHeight="1">
      <c r="A127" s="54" t="s">
        <v>358</v>
      </c>
      <c r="B127" s="88" t="s">
        <v>282</v>
      </c>
      <c r="C127" s="27">
        <f>1000000-900000</f>
        <v>100000</v>
      </c>
      <c r="D127" s="27">
        <v>500000</v>
      </c>
      <c r="E127" s="27">
        <v>500000</v>
      </c>
    </row>
    <row r="128" spans="1:6" s="12" customFormat="1" ht="46.9" customHeight="1">
      <c r="A128" s="54" t="s">
        <v>480</v>
      </c>
      <c r="B128" s="88" t="s">
        <v>294</v>
      </c>
      <c r="C128" s="27">
        <v>1800000</v>
      </c>
      <c r="D128" s="27">
        <v>1800000</v>
      </c>
      <c r="E128" s="27">
        <v>900000</v>
      </c>
    </row>
    <row r="129" spans="1:5" s="12" customFormat="1" ht="31.15" customHeight="1">
      <c r="A129" s="53" t="s">
        <v>84</v>
      </c>
      <c r="B129" s="11" t="s">
        <v>109</v>
      </c>
      <c r="C129" s="25">
        <f>C130+C131</f>
        <v>1927898.39</v>
      </c>
      <c r="D129" s="25">
        <f t="shared" ref="D129:E129" si="43">D130+D131</f>
        <v>0</v>
      </c>
      <c r="E129" s="25">
        <f t="shared" si="43"/>
        <v>0</v>
      </c>
    </row>
    <row r="130" spans="1:5" s="12" customFormat="1" ht="46.9" customHeight="1">
      <c r="A130" s="51" t="s">
        <v>85</v>
      </c>
      <c r="B130" s="33" t="s">
        <v>110</v>
      </c>
      <c r="C130" s="27">
        <v>1584438.39</v>
      </c>
      <c r="D130" s="27">
        <v>0</v>
      </c>
      <c r="E130" s="27">
        <v>0</v>
      </c>
    </row>
    <row r="131" spans="1:5" s="12" customFormat="1" ht="46.9" customHeight="1">
      <c r="A131" s="51" t="s">
        <v>88</v>
      </c>
      <c r="B131" s="33" t="s">
        <v>110</v>
      </c>
      <c r="C131" s="27">
        <v>343460</v>
      </c>
      <c r="D131" s="27">
        <v>0</v>
      </c>
      <c r="E131" s="27">
        <v>0</v>
      </c>
    </row>
    <row r="132" spans="1:5" s="12" customFormat="1" ht="46.9" customHeight="1">
      <c r="A132" s="89" t="s">
        <v>296</v>
      </c>
      <c r="B132" s="37" t="s">
        <v>295</v>
      </c>
      <c r="C132" s="25">
        <f>C133</f>
        <v>950000</v>
      </c>
      <c r="D132" s="25">
        <f t="shared" ref="D132:E132" si="44">D133</f>
        <v>430000</v>
      </c>
      <c r="E132" s="25">
        <f t="shared" si="44"/>
        <v>430000</v>
      </c>
    </row>
    <row r="133" spans="1:5" s="12" customFormat="1" ht="31.15" customHeight="1">
      <c r="A133" s="55" t="s">
        <v>489</v>
      </c>
      <c r="B133" s="5" t="s">
        <v>297</v>
      </c>
      <c r="C133" s="27">
        <v>950000</v>
      </c>
      <c r="D133" s="27">
        <v>430000</v>
      </c>
      <c r="E133" s="27">
        <v>430000</v>
      </c>
    </row>
    <row r="134" spans="1:5" s="12" customFormat="1" ht="31.15" customHeight="1">
      <c r="A134" s="50" t="s">
        <v>284</v>
      </c>
      <c r="B134" s="37" t="s">
        <v>285</v>
      </c>
      <c r="C134" s="25">
        <f>C135</f>
        <v>1704000</v>
      </c>
      <c r="D134" s="25">
        <f t="shared" ref="D134:E134" si="45">D135</f>
        <v>3204000</v>
      </c>
      <c r="E134" s="25">
        <f t="shared" si="45"/>
        <v>1204000</v>
      </c>
    </row>
    <row r="135" spans="1:5" s="12" customFormat="1" ht="46.9" customHeight="1">
      <c r="A135" s="50" t="s">
        <v>288</v>
      </c>
      <c r="B135" s="37" t="s">
        <v>286</v>
      </c>
      <c r="C135" s="25">
        <f>C136</f>
        <v>1704000</v>
      </c>
      <c r="D135" s="25">
        <f t="shared" ref="D135:E135" si="46">D136</f>
        <v>3204000</v>
      </c>
      <c r="E135" s="25">
        <f t="shared" si="46"/>
        <v>1204000</v>
      </c>
    </row>
    <row r="136" spans="1:5" s="12" customFormat="1" ht="31.15" customHeight="1">
      <c r="A136" s="87" t="s">
        <v>45</v>
      </c>
      <c r="B136" s="5" t="s">
        <v>287</v>
      </c>
      <c r="C136" s="27">
        <v>1704000</v>
      </c>
      <c r="D136" s="27">
        <v>3204000</v>
      </c>
      <c r="E136" s="27">
        <v>1204000</v>
      </c>
    </row>
    <row r="137" spans="1:5" s="12" customFormat="1" ht="62.45" customHeight="1">
      <c r="A137" s="69" t="s">
        <v>218</v>
      </c>
      <c r="B137" s="11" t="s">
        <v>50</v>
      </c>
      <c r="C137" s="15">
        <f>C138</f>
        <v>5197302</v>
      </c>
      <c r="D137" s="15">
        <f t="shared" ref="D137:E137" si="47">D138</f>
        <v>3697252</v>
      </c>
      <c r="E137" s="15">
        <f t="shared" si="47"/>
        <v>750000</v>
      </c>
    </row>
    <row r="138" spans="1:5" s="12" customFormat="1" ht="46.9" customHeight="1">
      <c r="A138" s="48" t="s">
        <v>51</v>
      </c>
      <c r="B138" s="11" t="s">
        <v>52</v>
      </c>
      <c r="C138" s="15">
        <f>C139</f>
        <v>5197302</v>
      </c>
      <c r="D138" s="15">
        <f t="shared" ref="D138:E138" si="48">D139</f>
        <v>3697252</v>
      </c>
      <c r="E138" s="15">
        <f t="shared" si="48"/>
        <v>750000</v>
      </c>
    </row>
    <row r="139" spans="1:5" s="12" customFormat="1" ht="46.9" customHeight="1">
      <c r="A139" s="45" t="s">
        <v>330</v>
      </c>
      <c r="B139" s="11" t="s">
        <v>329</v>
      </c>
      <c r="C139" s="15">
        <f>C140+C141+C142</f>
        <v>5197302</v>
      </c>
      <c r="D139" s="15">
        <f t="shared" ref="D139:E139" si="49">D140+D141+D142</f>
        <v>3697252</v>
      </c>
      <c r="E139" s="15">
        <f t="shared" si="49"/>
        <v>750000</v>
      </c>
    </row>
    <row r="140" spans="1:5" s="12" customFormat="1" ht="46.9" customHeight="1">
      <c r="A140" s="44" t="s">
        <v>331</v>
      </c>
      <c r="B140" s="5" t="s">
        <v>217</v>
      </c>
      <c r="C140" s="30">
        <v>555340</v>
      </c>
      <c r="D140" s="30">
        <v>1055290</v>
      </c>
      <c r="E140" s="30">
        <v>250000</v>
      </c>
    </row>
    <row r="141" spans="1:5" s="12" customFormat="1" ht="31.15" customHeight="1">
      <c r="A141" s="44" t="s">
        <v>259</v>
      </c>
      <c r="B141" s="5" t="s">
        <v>346</v>
      </c>
      <c r="C141" s="30">
        <v>4641962</v>
      </c>
      <c r="D141" s="30">
        <v>2641962</v>
      </c>
      <c r="E141" s="30">
        <v>500000</v>
      </c>
    </row>
    <row r="142" spans="1:5" s="12" customFormat="1" ht="46.9" customHeight="1">
      <c r="A142" s="44" t="s">
        <v>353</v>
      </c>
      <c r="B142" s="5" t="s">
        <v>352</v>
      </c>
      <c r="C142" s="30">
        <f>500000-500000</f>
        <v>0</v>
      </c>
      <c r="D142" s="30">
        <v>0</v>
      </c>
      <c r="E142" s="30">
        <v>0</v>
      </c>
    </row>
    <row r="143" spans="1:5" s="12" customFormat="1" ht="46.9" customHeight="1">
      <c r="A143" s="28" t="s">
        <v>245</v>
      </c>
      <c r="B143" s="26" t="s">
        <v>8</v>
      </c>
      <c r="C143" s="15">
        <f>C144</f>
        <v>24724152.449999999</v>
      </c>
      <c r="D143" s="15">
        <f t="shared" ref="D143:E143" si="50">D144</f>
        <v>26621009.93</v>
      </c>
      <c r="E143" s="15">
        <f t="shared" si="50"/>
        <v>17430120.890000001</v>
      </c>
    </row>
    <row r="144" spans="1:5" s="12" customFormat="1" ht="31.15" customHeight="1">
      <c r="A144" s="90" t="s">
        <v>246</v>
      </c>
      <c r="B144" s="26" t="s">
        <v>9</v>
      </c>
      <c r="C144" s="15">
        <f>C145+C153</f>
        <v>24724152.449999999</v>
      </c>
      <c r="D144" s="15">
        <f t="shared" ref="D144:E144" si="51">D145+D153</f>
        <v>26621009.93</v>
      </c>
      <c r="E144" s="15">
        <f t="shared" si="51"/>
        <v>17430120.890000001</v>
      </c>
    </row>
    <row r="145" spans="1:5" s="12" customFormat="1" ht="46.9" customHeight="1">
      <c r="A145" s="90" t="s">
        <v>387</v>
      </c>
      <c r="B145" s="26" t="s">
        <v>250</v>
      </c>
      <c r="C145" s="15">
        <f>C146+C147+C148+C149+C150+C151+C152</f>
        <v>23488722.449999999</v>
      </c>
      <c r="D145" s="15">
        <f t="shared" ref="D145:E145" si="52">D146+D147+D148+D149+D150+D151+D152</f>
        <v>25429749.93</v>
      </c>
      <c r="E145" s="15">
        <f t="shared" si="52"/>
        <v>17430120.890000001</v>
      </c>
    </row>
    <row r="146" spans="1:5" s="12" customFormat="1" ht="78" customHeight="1">
      <c r="A146" s="91" t="s">
        <v>39</v>
      </c>
      <c r="B146" s="34" t="s">
        <v>249</v>
      </c>
      <c r="C146" s="27">
        <v>3500000</v>
      </c>
      <c r="D146" s="27">
        <v>4000000</v>
      </c>
      <c r="E146" s="27">
        <f>2000000-1000000</f>
        <v>1000000</v>
      </c>
    </row>
    <row r="147" spans="1:5" s="14" customFormat="1" ht="31.15" customHeight="1">
      <c r="A147" s="91" t="s">
        <v>40</v>
      </c>
      <c r="B147" s="34" t="s">
        <v>248</v>
      </c>
      <c r="C147" s="27">
        <v>2515800</v>
      </c>
      <c r="D147" s="27">
        <v>2515800</v>
      </c>
      <c r="E147" s="27">
        <f>2515800-2000000</f>
        <v>515800</v>
      </c>
    </row>
    <row r="148" spans="1:5" s="14" customFormat="1" ht="46.9" customHeight="1">
      <c r="A148" s="44" t="s">
        <v>46</v>
      </c>
      <c r="B148" s="34" t="s">
        <v>251</v>
      </c>
      <c r="C148" s="27">
        <v>15642170</v>
      </c>
      <c r="D148" s="27">
        <v>18505565.449999999</v>
      </c>
      <c r="E148" s="27">
        <f>16505565.45-1000000</f>
        <v>15505565.449999999</v>
      </c>
    </row>
    <row r="149" spans="1:5" s="12" customFormat="1" ht="46.9" customHeight="1">
      <c r="A149" s="51" t="s">
        <v>119</v>
      </c>
      <c r="B149" s="36" t="s">
        <v>247</v>
      </c>
      <c r="C149" s="30">
        <v>276214.83</v>
      </c>
      <c r="D149" s="30">
        <v>387965.26</v>
      </c>
      <c r="E149" s="30">
        <v>388317.67</v>
      </c>
    </row>
    <row r="150" spans="1:5" s="12" customFormat="1" ht="31.15" customHeight="1">
      <c r="A150" s="51" t="s">
        <v>135</v>
      </c>
      <c r="B150" s="36" t="s">
        <v>247</v>
      </c>
      <c r="C150" s="30">
        <v>14537.62</v>
      </c>
      <c r="D150" s="30">
        <v>20419.22</v>
      </c>
      <c r="E150" s="30">
        <v>20437.77</v>
      </c>
    </row>
    <row r="151" spans="1:5" s="12" customFormat="1" ht="47.25">
      <c r="A151" s="51" t="s">
        <v>490</v>
      </c>
      <c r="B151" s="36" t="s">
        <v>413</v>
      </c>
      <c r="C151" s="30">
        <v>1463000</v>
      </c>
      <c r="D151" s="30">
        <v>0</v>
      </c>
      <c r="E151" s="30">
        <v>0</v>
      </c>
    </row>
    <row r="152" spans="1:5" s="12" customFormat="1" ht="47.25">
      <c r="A152" s="51" t="s">
        <v>414</v>
      </c>
      <c r="B152" s="36" t="s">
        <v>413</v>
      </c>
      <c r="C152" s="30">
        <v>77000</v>
      </c>
      <c r="D152" s="30">
        <v>0</v>
      </c>
      <c r="E152" s="30">
        <v>0</v>
      </c>
    </row>
    <row r="153" spans="1:5" s="12" customFormat="1" ht="93.6" customHeight="1">
      <c r="A153" s="50" t="s">
        <v>388</v>
      </c>
      <c r="B153" s="26" t="s">
        <v>389</v>
      </c>
      <c r="C153" s="15">
        <f>C154</f>
        <v>1235430</v>
      </c>
      <c r="D153" s="15">
        <f t="shared" ref="D153:E153" si="53">D154</f>
        <v>1191260</v>
      </c>
      <c r="E153" s="15">
        <f t="shared" si="53"/>
        <v>0</v>
      </c>
    </row>
    <row r="154" spans="1:5" s="12" customFormat="1" ht="97.15" customHeight="1">
      <c r="A154" s="91" t="s">
        <v>476</v>
      </c>
      <c r="B154" s="34" t="s">
        <v>390</v>
      </c>
      <c r="C154" s="27">
        <v>1235430</v>
      </c>
      <c r="D154" s="27">
        <v>1191260</v>
      </c>
      <c r="E154" s="27">
        <v>0</v>
      </c>
    </row>
    <row r="155" spans="1:5" s="12" customFormat="1" ht="46.9" customHeight="1">
      <c r="A155" s="28" t="s">
        <v>252</v>
      </c>
      <c r="B155" s="92" t="s">
        <v>53</v>
      </c>
      <c r="C155" s="15">
        <f>C156+C159</f>
        <v>7500036.5</v>
      </c>
      <c r="D155" s="15">
        <f t="shared" ref="D155:E155" si="54">D156+D159</f>
        <v>7571641.5</v>
      </c>
      <c r="E155" s="15">
        <f t="shared" si="54"/>
        <v>7568641.5</v>
      </c>
    </row>
    <row r="156" spans="1:5" s="12" customFormat="1" ht="31.15" customHeight="1">
      <c r="A156" s="90" t="s">
        <v>260</v>
      </c>
      <c r="B156" s="11" t="s">
        <v>54</v>
      </c>
      <c r="C156" s="93">
        <f>C157</f>
        <v>846174</v>
      </c>
      <c r="D156" s="93">
        <f t="shared" ref="D156:E156" si="55">D157</f>
        <v>917479</v>
      </c>
      <c r="E156" s="93">
        <f t="shared" si="55"/>
        <v>914479</v>
      </c>
    </row>
    <row r="157" spans="1:5" s="12" customFormat="1" ht="31.15" customHeight="1">
      <c r="A157" s="85" t="s">
        <v>261</v>
      </c>
      <c r="B157" s="11" t="s">
        <v>262</v>
      </c>
      <c r="C157" s="25">
        <f>C158</f>
        <v>846174</v>
      </c>
      <c r="D157" s="25">
        <f t="shared" ref="D157:E157" si="56">D158</f>
        <v>917479</v>
      </c>
      <c r="E157" s="25">
        <f t="shared" si="56"/>
        <v>914479</v>
      </c>
    </row>
    <row r="158" spans="1:5" s="14" customFormat="1" ht="15.6" customHeight="1">
      <c r="A158" s="47" t="s">
        <v>263</v>
      </c>
      <c r="B158" s="5" t="s">
        <v>264</v>
      </c>
      <c r="C158" s="27">
        <v>846174</v>
      </c>
      <c r="D158" s="27">
        <v>917479</v>
      </c>
      <c r="E158" s="27">
        <v>914479</v>
      </c>
    </row>
    <row r="159" spans="1:5" s="12" customFormat="1" ht="15.6" customHeight="1">
      <c r="A159" s="85" t="s">
        <v>253</v>
      </c>
      <c r="B159" s="11" t="s">
        <v>55</v>
      </c>
      <c r="C159" s="25">
        <f>C160</f>
        <v>6653862.5</v>
      </c>
      <c r="D159" s="25">
        <f t="shared" ref="D159:E159" si="57">D160</f>
        <v>6654162.5</v>
      </c>
      <c r="E159" s="25">
        <f t="shared" si="57"/>
        <v>6654162.5</v>
      </c>
    </row>
    <row r="160" spans="1:5" s="12" customFormat="1" ht="31.15" customHeight="1">
      <c r="A160" s="85" t="s">
        <v>255</v>
      </c>
      <c r="B160" s="11" t="s">
        <v>254</v>
      </c>
      <c r="C160" s="25">
        <f>C161+C162+C163</f>
        <v>6653862.5</v>
      </c>
      <c r="D160" s="25">
        <f t="shared" ref="D160:E160" si="58">D161+D162+D163</f>
        <v>6654162.5</v>
      </c>
      <c r="E160" s="25">
        <f t="shared" si="58"/>
        <v>6654162.5</v>
      </c>
    </row>
    <row r="161" spans="1:5" s="14" customFormat="1" ht="62.45" customHeight="1">
      <c r="A161" s="47" t="s">
        <v>268</v>
      </c>
      <c r="B161" s="5" t="s">
        <v>267</v>
      </c>
      <c r="C161" s="27">
        <v>3900</v>
      </c>
      <c r="D161" s="27">
        <v>4200</v>
      </c>
      <c r="E161" s="27">
        <v>4200</v>
      </c>
    </row>
    <row r="162" spans="1:5" s="14" customFormat="1" ht="46.9" customHeight="1">
      <c r="A162" s="47" t="s">
        <v>265</v>
      </c>
      <c r="B162" s="5" t="s">
        <v>266</v>
      </c>
      <c r="C162" s="27">
        <v>100000</v>
      </c>
      <c r="D162" s="27">
        <v>100000</v>
      </c>
      <c r="E162" s="27">
        <v>100000</v>
      </c>
    </row>
    <row r="163" spans="1:5" s="14" customFormat="1" ht="46.9" customHeight="1">
      <c r="A163" s="44" t="s">
        <v>256</v>
      </c>
      <c r="B163" s="5" t="s">
        <v>257</v>
      </c>
      <c r="C163" s="27">
        <v>6549962.5</v>
      </c>
      <c r="D163" s="27">
        <v>6549962.5</v>
      </c>
      <c r="E163" s="27">
        <v>6549962.5</v>
      </c>
    </row>
    <row r="164" spans="1:5" s="12" customFormat="1" ht="46.9" customHeight="1">
      <c r="A164" s="28" t="s">
        <v>219</v>
      </c>
      <c r="B164" s="26" t="s">
        <v>58</v>
      </c>
      <c r="C164" s="15">
        <f>C165+C172</f>
        <v>185376000</v>
      </c>
      <c r="D164" s="15">
        <f t="shared" ref="D164:E164" si="59">D165+D172</f>
        <v>162347000</v>
      </c>
      <c r="E164" s="15">
        <f t="shared" si="59"/>
        <v>71900000</v>
      </c>
    </row>
    <row r="165" spans="1:5" s="12" customFormat="1" ht="31.15" customHeight="1">
      <c r="A165" s="90" t="s">
        <v>220</v>
      </c>
      <c r="B165" s="11" t="s">
        <v>59</v>
      </c>
      <c r="C165" s="15">
        <f>C166</f>
        <v>28710000</v>
      </c>
      <c r="D165" s="15">
        <f t="shared" ref="D165:E165" si="60">D166</f>
        <v>3408000</v>
      </c>
      <c r="E165" s="15">
        <f t="shared" si="60"/>
        <v>3408000</v>
      </c>
    </row>
    <row r="166" spans="1:5" s="12" customFormat="1" ht="46.9" customHeight="1">
      <c r="A166" s="90" t="s">
        <v>221</v>
      </c>
      <c r="B166" s="11" t="s">
        <v>169</v>
      </c>
      <c r="C166" s="15">
        <f>C167+C168+C169+C170+C171</f>
        <v>28710000</v>
      </c>
      <c r="D166" s="15">
        <f t="shared" ref="D166:E166" si="61">D167+D168+D169+D170+D171</f>
        <v>3408000</v>
      </c>
      <c r="E166" s="15">
        <f t="shared" si="61"/>
        <v>3408000</v>
      </c>
    </row>
    <row r="167" spans="1:5" s="12" customFormat="1" ht="78" customHeight="1">
      <c r="A167" s="91" t="s">
        <v>416</v>
      </c>
      <c r="B167" s="5" t="s">
        <v>415</v>
      </c>
      <c r="C167" s="27">
        <v>1020000</v>
      </c>
      <c r="D167" s="27">
        <v>1020000</v>
      </c>
      <c r="E167" s="27">
        <v>1020000</v>
      </c>
    </row>
    <row r="168" spans="1:5" s="12" customFormat="1" ht="62.45" customHeight="1">
      <c r="A168" s="91" t="s">
        <v>136</v>
      </c>
      <c r="B168" s="5" t="s">
        <v>137</v>
      </c>
      <c r="C168" s="27">
        <v>9552000</v>
      </c>
      <c r="D168" s="30">
        <v>0</v>
      </c>
      <c r="E168" s="27">
        <v>0</v>
      </c>
    </row>
    <row r="169" spans="1:5" s="12" customFormat="1" ht="46.9" customHeight="1">
      <c r="A169" s="91" t="s">
        <v>138</v>
      </c>
      <c r="B169" s="5" t="s">
        <v>137</v>
      </c>
      <c r="C169" s="27">
        <v>2388000</v>
      </c>
      <c r="D169" s="27">
        <v>2388000</v>
      </c>
      <c r="E169" s="27">
        <v>2388000</v>
      </c>
    </row>
    <row r="170" spans="1:5" s="12" customFormat="1" ht="62.45" customHeight="1">
      <c r="A170" s="91" t="s">
        <v>418</v>
      </c>
      <c r="B170" s="5" t="s">
        <v>417</v>
      </c>
      <c r="C170" s="27">
        <v>12600000</v>
      </c>
      <c r="D170" s="30">
        <v>0</v>
      </c>
      <c r="E170" s="27">
        <v>0</v>
      </c>
    </row>
    <row r="171" spans="1:5" s="12" customFormat="1" ht="46.9" customHeight="1">
      <c r="A171" s="91" t="s">
        <v>419</v>
      </c>
      <c r="B171" s="5" t="s">
        <v>417</v>
      </c>
      <c r="C171" s="27">
        <v>3150000</v>
      </c>
      <c r="D171" s="27">
        <v>0</v>
      </c>
      <c r="E171" s="27">
        <v>0</v>
      </c>
    </row>
    <row r="172" spans="1:5" s="12" customFormat="1" ht="31.15" customHeight="1">
      <c r="A172" s="46" t="s">
        <v>222</v>
      </c>
      <c r="B172" s="26" t="s">
        <v>60</v>
      </c>
      <c r="C172" s="15">
        <f>C173+C176</f>
        <v>156666000</v>
      </c>
      <c r="D172" s="15">
        <f>D173+D176</f>
        <v>158939000</v>
      </c>
      <c r="E172" s="15">
        <f>E173+E176</f>
        <v>68492000</v>
      </c>
    </row>
    <row r="173" spans="1:5" s="12" customFormat="1" ht="31.15" customHeight="1">
      <c r="A173" s="90" t="s">
        <v>223</v>
      </c>
      <c r="B173" s="37" t="s">
        <v>70</v>
      </c>
      <c r="C173" s="15">
        <f>C174+C175</f>
        <v>36666000</v>
      </c>
      <c r="D173" s="15">
        <f t="shared" ref="D173:E173" si="62">D174+D175</f>
        <v>38939000</v>
      </c>
      <c r="E173" s="15">
        <f t="shared" si="62"/>
        <v>68492000</v>
      </c>
    </row>
    <row r="174" spans="1:5" s="12" customFormat="1" ht="31.15" customHeight="1">
      <c r="A174" s="44" t="s">
        <v>225</v>
      </c>
      <c r="B174" s="8" t="s">
        <v>420</v>
      </c>
      <c r="C174" s="27">
        <v>23084300</v>
      </c>
      <c r="D174" s="27">
        <v>23251900</v>
      </c>
      <c r="E174" s="27">
        <v>34546900</v>
      </c>
    </row>
    <row r="175" spans="1:5" s="12" customFormat="1" ht="31.15" customHeight="1">
      <c r="A175" s="54" t="s">
        <v>224</v>
      </c>
      <c r="B175" s="33" t="s">
        <v>421</v>
      </c>
      <c r="C175" s="27">
        <v>13581700</v>
      </c>
      <c r="D175" s="27">
        <f>9656100+6031000</f>
        <v>15687100</v>
      </c>
      <c r="E175" s="27">
        <v>33945100</v>
      </c>
    </row>
    <row r="176" spans="1:5" s="12" customFormat="1" ht="31.15" customHeight="1">
      <c r="A176" s="53" t="s">
        <v>157</v>
      </c>
      <c r="B176" s="94" t="s">
        <v>86</v>
      </c>
      <c r="C176" s="15">
        <f>C177+C178</f>
        <v>120000000</v>
      </c>
      <c r="D176" s="15">
        <f t="shared" ref="D176:E176" si="63">D177+D178</f>
        <v>120000000</v>
      </c>
      <c r="E176" s="15">
        <f t="shared" si="63"/>
        <v>0</v>
      </c>
    </row>
    <row r="177" spans="1:5" s="14" customFormat="1" ht="46.9" customHeight="1">
      <c r="A177" s="51" t="s">
        <v>383</v>
      </c>
      <c r="B177" s="36" t="s">
        <v>422</v>
      </c>
      <c r="C177" s="27">
        <v>108000000</v>
      </c>
      <c r="D177" s="27">
        <v>108000000</v>
      </c>
      <c r="E177" s="27">
        <v>0</v>
      </c>
    </row>
    <row r="178" spans="1:5" s="14" customFormat="1" ht="46.9" customHeight="1">
      <c r="A178" s="95" t="s">
        <v>382</v>
      </c>
      <c r="B178" s="36" t="s">
        <v>422</v>
      </c>
      <c r="C178" s="27">
        <v>12000000</v>
      </c>
      <c r="D178" s="27">
        <v>12000000</v>
      </c>
      <c r="E178" s="27">
        <v>0</v>
      </c>
    </row>
    <row r="179" spans="1:5" s="12" customFormat="1" ht="46.9" customHeight="1">
      <c r="A179" s="28" t="s">
        <v>299</v>
      </c>
      <c r="B179" s="11" t="s">
        <v>61</v>
      </c>
      <c r="C179" s="15">
        <f>C180</f>
        <v>0</v>
      </c>
      <c r="D179" s="15">
        <f t="shared" ref="D179:E179" si="64">D180</f>
        <v>0</v>
      </c>
      <c r="E179" s="15">
        <f t="shared" si="64"/>
        <v>0</v>
      </c>
    </row>
    <row r="180" spans="1:5" s="12" customFormat="1" ht="46.9" customHeight="1">
      <c r="A180" s="90" t="s">
        <v>300</v>
      </c>
      <c r="B180" s="37" t="s">
        <v>62</v>
      </c>
      <c r="C180" s="15">
        <f>C181</f>
        <v>0</v>
      </c>
      <c r="D180" s="15">
        <f t="shared" ref="D180:E180" si="65">D181</f>
        <v>0</v>
      </c>
      <c r="E180" s="15">
        <f t="shared" si="65"/>
        <v>0</v>
      </c>
    </row>
    <row r="181" spans="1:5" s="12" customFormat="1" ht="31.15" customHeight="1">
      <c r="A181" s="90" t="s">
        <v>313</v>
      </c>
      <c r="B181" s="37" t="s">
        <v>112</v>
      </c>
      <c r="C181" s="15">
        <f>C182+C183</f>
        <v>0</v>
      </c>
      <c r="D181" s="15">
        <f t="shared" ref="D181:E181" si="66">D182+D183</f>
        <v>0</v>
      </c>
      <c r="E181" s="15">
        <f t="shared" si="66"/>
        <v>0</v>
      </c>
    </row>
    <row r="182" spans="1:5" s="14" customFormat="1" ht="46.9" customHeight="1">
      <c r="A182" s="51" t="s">
        <v>356</v>
      </c>
      <c r="B182" s="31" t="s">
        <v>114</v>
      </c>
      <c r="C182" s="39">
        <v>0</v>
      </c>
      <c r="D182" s="39">
        <v>0</v>
      </c>
      <c r="E182" s="65">
        <v>0</v>
      </c>
    </row>
    <row r="183" spans="1:5" s="14" customFormat="1" ht="46.9" customHeight="1">
      <c r="A183" s="51" t="s">
        <v>139</v>
      </c>
      <c r="B183" s="33" t="s">
        <v>114</v>
      </c>
      <c r="C183" s="27">
        <v>0</v>
      </c>
      <c r="D183" s="27">
        <v>0</v>
      </c>
      <c r="E183" s="27">
        <v>0</v>
      </c>
    </row>
    <row r="184" spans="1:5" s="12" customFormat="1" ht="46.9" customHeight="1">
      <c r="A184" s="28" t="s">
        <v>366</v>
      </c>
      <c r="B184" s="11" t="s">
        <v>364</v>
      </c>
      <c r="C184" s="15">
        <f>C185</f>
        <v>1786579.27</v>
      </c>
      <c r="D184" s="15">
        <f t="shared" ref="D184:E184" si="67">D185</f>
        <v>1808635.8</v>
      </c>
      <c r="E184" s="15">
        <f t="shared" si="67"/>
        <v>1808635.8</v>
      </c>
    </row>
    <row r="185" spans="1:5" s="12" customFormat="1" ht="31.15" customHeight="1">
      <c r="A185" s="90" t="s">
        <v>367</v>
      </c>
      <c r="B185" s="37" t="s">
        <v>365</v>
      </c>
      <c r="C185" s="15">
        <f>C186</f>
        <v>1786579.27</v>
      </c>
      <c r="D185" s="15">
        <f t="shared" ref="D185:E185" si="68">D186</f>
        <v>1808635.8</v>
      </c>
      <c r="E185" s="15">
        <f t="shared" si="68"/>
        <v>1808635.8</v>
      </c>
    </row>
    <row r="186" spans="1:5" s="12" customFormat="1" ht="46.9" customHeight="1">
      <c r="A186" s="90" t="s">
        <v>368</v>
      </c>
      <c r="B186" s="37" t="s">
        <v>369</v>
      </c>
      <c r="C186" s="15">
        <f>C187</f>
        <v>1786579.27</v>
      </c>
      <c r="D186" s="15">
        <f t="shared" ref="D186:E186" si="69">D187</f>
        <v>1808635.8</v>
      </c>
      <c r="E186" s="15">
        <f t="shared" si="69"/>
        <v>1808635.8</v>
      </c>
    </row>
    <row r="187" spans="1:5" s="14" customFormat="1" ht="31.15" customHeight="1">
      <c r="A187" s="51" t="s">
        <v>371</v>
      </c>
      <c r="B187" s="31" t="s">
        <v>370</v>
      </c>
      <c r="C187" s="39">
        <v>1786579.27</v>
      </c>
      <c r="D187" s="39">
        <v>1808635.8</v>
      </c>
      <c r="E187" s="65">
        <v>1808635.8</v>
      </c>
    </row>
    <row r="188" spans="1:5" s="12" customFormat="1" ht="62.45" customHeight="1">
      <c r="A188" s="28" t="s">
        <v>478</v>
      </c>
      <c r="B188" s="11" t="s">
        <v>423</v>
      </c>
      <c r="C188" s="15">
        <f>C189+C196</f>
        <v>700000</v>
      </c>
      <c r="D188" s="15">
        <f t="shared" ref="D188:E188" si="70">D189+D196</f>
        <v>700000</v>
      </c>
      <c r="E188" s="15">
        <f t="shared" si="70"/>
        <v>600000</v>
      </c>
    </row>
    <row r="189" spans="1:5" s="12" customFormat="1" ht="31.5">
      <c r="A189" s="90" t="s">
        <v>425</v>
      </c>
      <c r="B189" s="37" t="s">
        <v>426</v>
      </c>
      <c r="C189" s="15">
        <f>C190+C192+C194</f>
        <v>400000</v>
      </c>
      <c r="D189" s="15">
        <f t="shared" ref="D189:E189" si="71">D190+D192+D194</f>
        <v>400000</v>
      </c>
      <c r="E189" s="15">
        <f t="shared" si="71"/>
        <v>300000</v>
      </c>
    </row>
    <row r="190" spans="1:5" s="12" customFormat="1" ht="46.9" customHeight="1">
      <c r="A190" s="90" t="s">
        <v>424</v>
      </c>
      <c r="B190" s="37" t="s">
        <v>427</v>
      </c>
      <c r="C190" s="15">
        <f>C191</f>
        <v>250000</v>
      </c>
      <c r="D190" s="15">
        <f t="shared" ref="D190:E190" si="72">D191</f>
        <v>250000</v>
      </c>
      <c r="E190" s="15">
        <f t="shared" si="72"/>
        <v>150000</v>
      </c>
    </row>
    <row r="191" spans="1:5" s="14" customFormat="1" ht="31.15" customHeight="1">
      <c r="A191" s="51" t="s">
        <v>428</v>
      </c>
      <c r="B191" s="31" t="s">
        <v>429</v>
      </c>
      <c r="C191" s="39">
        <v>250000</v>
      </c>
      <c r="D191" s="39">
        <v>250000</v>
      </c>
      <c r="E191" s="65">
        <v>150000</v>
      </c>
    </row>
    <row r="192" spans="1:5" s="12" customFormat="1" ht="31.15" customHeight="1">
      <c r="A192" s="53" t="s">
        <v>430</v>
      </c>
      <c r="B192" s="28" t="s">
        <v>431</v>
      </c>
      <c r="C192" s="96">
        <f>C193</f>
        <v>50000</v>
      </c>
      <c r="D192" s="96">
        <f>D193</f>
        <v>50000</v>
      </c>
      <c r="E192" s="97">
        <f>E193</f>
        <v>50000</v>
      </c>
    </row>
    <row r="193" spans="1:5" s="14" customFormat="1" ht="31.15" customHeight="1">
      <c r="A193" s="51" t="s">
        <v>432</v>
      </c>
      <c r="B193" s="31" t="s">
        <v>433</v>
      </c>
      <c r="C193" s="39">
        <v>50000</v>
      </c>
      <c r="D193" s="39">
        <v>50000</v>
      </c>
      <c r="E193" s="65">
        <v>50000</v>
      </c>
    </row>
    <row r="194" spans="1:5" s="12" customFormat="1" ht="31.15" customHeight="1">
      <c r="A194" s="53" t="s">
        <v>492</v>
      </c>
      <c r="B194" s="28" t="s">
        <v>434</v>
      </c>
      <c r="C194" s="96">
        <f>C195</f>
        <v>100000</v>
      </c>
      <c r="D194" s="96">
        <f>D195</f>
        <v>100000</v>
      </c>
      <c r="E194" s="97">
        <f>E195</f>
        <v>100000</v>
      </c>
    </row>
    <row r="195" spans="1:5" s="14" customFormat="1" ht="31.15" customHeight="1">
      <c r="A195" s="51" t="s">
        <v>491</v>
      </c>
      <c r="B195" s="31" t="s">
        <v>435</v>
      </c>
      <c r="C195" s="39">
        <v>100000</v>
      </c>
      <c r="D195" s="39">
        <v>100000</v>
      </c>
      <c r="E195" s="65">
        <v>100000</v>
      </c>
    </row>
    <row r="196" spans="1:5" s="12" customFormat="1" ht="47.25">
      <c r="A196" s="90" t="s">
        <v>438</v>
      </c>
      <c r="B196" s="37" t="s">
        <v>436</v>
      </c>
      <c r="C196" s="15">
        <f>C197</f>
        <v>300000</v>
      </c>
      <c r="D196" s="15">
        <f t="shared" ref="D196:E197" si="73">D197</f>
        <v>300000</v>
      </c>
      <c r="E196" s="15">
        <f t="shared" si="73"/>
        <v>300000</v>
      </c>
    </row>
    <row r="197" spans="1:5" s="12" customFormat="1" ht="47.25">
      <c r="A197" s="90" t="s">
        <v>439</v>
      </c>
      <c r="B197" s="37" t="s">
        <v>437</v>
      </c>
      <c r="C197" s="15">
        <f>C198</f>
        <v>300000</v>
      </c>
      <c r="D197" s="15">
        <f t="shared" si="73"/>
        <v>300000</v>
      </c>
      <c r="E197" s="15">
        <f t="shared" si="73"/>
        <v>300000</v>
      </c>
    </row>
    <row r="198" spans="1:5" s="14" customFormat="1" ht="31.15" customHeight="1">
      <c r="A198" s="51" t="s">
        <v>441</v>
      </c>
      <c r="B198" s="31" t="s">
        <v>440</v>
      </c>
      <c r="C198" s="39">
        <v>300000</v>
      </c>
      <c r="D198" s="39">
        <v>300000</v>
      </c>
      <c r="E198" s="65">
        <v>300000</v>
      </c>
    </row>
    <row r="199" spans="1:5" s="12" customFormat="1" ht="46.9" customHeight="1">
      <c r="A199" s="28" t="s">
        <v>226</v>
      </c>
      <c r="B199" s="37" t="s">
        <v>63</v>
      </c>
      <c r="C199" s="25">
        <f>C200</f>
        <v>104100</v>
      </c>
      <c r="D199" s="25">
        <f t="shared" ref="D199:E199" si="74">D200</f>
        <v>114200</v>
      </c>
      <c r="E199" s="25">
        <f t="shared" si="74"/>
        <v>124300</v>
      </c>
    </row>
    <row r="200" spans="1:5" s="12" customFormat="1" ht="46.9" customHeight="1">
      <c r="A200" s="98" t="s">
        <v>227</v>
      </c>
      <c r="B200" s="37" t="s">
        <v>165</v>
      </c>
      <c r="C200" s="25">
        <f>C201</f>
        <v>104100</v>
      </c>
      <c r="D200" s="25">
        <f t="shared" ref="D200:E200" si="75">D201</f>
        <v>114200</v>
      </c>
      <c r="E200" s="25">
        <f t="shared" si="75"/>
        <v>124300</v>
      </c>
    </row>
    <row r="201" spans="1:5" s="12" customFormat="1" ht="31.15" customHeight="1">
      <c r="A201" s="50" t="s">
        <v>166</v>
      </c>
      <c r="B201" s="37" t="s">
        <v>167</v>
      </c>
      <c r="C201" s="25">
        <f>C202</f>
        <v>104100</v>
      </c>
      <c r="D201" s="25">
        <f t="shared" ref="D201:E201" si="76">D202</f>
        <v>114200</v>
      </c>
      <c r="E201" s="25">
        <f t="shared" si="76"/>
        <v>124300</v>
      </c>
    </row>
    <row r="202" spans="1:5" s="14" customFormat="1" ht="31.15" customHeight="1">
      <c r="A202" s="54" t="s">
        <v>168</v>
      </c>
      <c r="B202" s="33" t="s">
        <v>348</v>
      </c>
      <c r="C202" s="27">
        <v>104100</v>
      </c>
      <c r="D202" s="27">
        <v>114200</v>
      </c>
      <c r="E202" s="27">
        <v>124300</v>
      </c>
    </row>
    <row r="203" spans="1:5" s="12" customFormat="1" ht="46.9" customHeight="1">
      <c r="A203" s="76" t="s">
        <v>269</v>
      </c>
      <c r="B203" s="11" t="s">
        <v>48</v>
      </c>
      <c r="C203" s="15">
        <f>C204</f>
        <v>150000</v>
      </c>
      <c r="D203" s="15">
        <f t="shared" ref="D203:E203" si="77">D204</f>
        <v>150000</v>
      </c>
      <c r="E203" s="15">
        <f t="shared" si="77"/>
        <v>150000</v>
      </c>
    </row>
    <row r="204" spans="1:5" s="12" customFormat="1" ht="62.45" customHeight="1">
      <c r="A204" s="53" t="s">
        <v>270</v>
      </c>
      <c r="B204" s="11" t="s">
        <v>56</v>
      </c>
      <c r="C204" s="15">
        <f>C205+C207</f>
        <v>150000</v>
      </c>
      <c r="D204" s="15">
        <f t="shared" ref="D204:E204" si="78">D205+D207</f>
        <v>150000</v>
      </c>
      <c r="E204" s="15">
        <f t="shared" si="78"/>
        <v>150000</v>
      </c>
    </row>
    <row r="205" spans="1:5" s="12" customFormat="1" ht="46.9" customHeight="1">
      <c r="A205" s="50" t="s">
        <v>271</v>
      </c>
      <c r="B205" s="37" t="s">
        <v>273</v>
      </c>
      <c r="C205" s="25">
        <f>C206</f>
        <v>100000</v>
      </c>
      <c r="D205" s="25">
        <f t="shared" ref="D205:E205" si="79">D206</f>
        <v>100000</v>
      </c>
      <c r="E205" s="25">
        <f t="shared" si="79"/>
        <v>100000</v>
      </c>
    </row>
    <row r="206" spans="1:5" s="14" customFormat="1" ht="46.9" customHeight="1">
      <c r="A206" s="54" t="s">
        <v>274</v>
      </c>
      <c r="B206" s="33" t="s">
        <v>272</v>
      </c>
      <c r="C206" s="27">
        <v>100000</v>
      </c>
      <c r="D206" s="27">
        <v>100000</v>
      </c>
      <c r="E206" s="27">
        <v>100000</v>
      </c>
    </row>
    <row r="207" spans="1:5" s="12" customFormat="1" ht="62.45" customHeight="1">
      <c r="A207" s="50" t="s">
        <v>275</v>
      </c>
      <c r="B207" s="37" t="s">
        <v>332</v>
      </c>
      <c r="C207" s="25">
        <f>C208</f>
        <v>50000</v>
      </c>
      <c r="D207" s="25">
        <f t="shared" ref="D207:E207" si="80">D208</f>
        <v>50000</v>
      </c>
      <c r="E207" s="25">
        <f t="shared" si="80"/>
        <v>50000</v>
      </c>
    </row>
    <row r="208" spans="1:5" s="14" customFormat="1" ht="15.6" customHeight="1">
      <c r="A208" s="54" t="s">
        <v>42</v>
      </c>
      <c r="B208" s="33" t="s">
        <v>57</v>
      </c>
      <c r="C208" s="27">
        <v>50000</v>
      </c>
      <c r="D208" s="27">
        <v>50000</v>
      </c>
      <c r="E208" s="27">
        <v>50000</v>
      </c>
    </row>
    <row r="209" spans="1:5" s="12" customFormat="1" ht="62.45" customHeight="1">
      <c r="A209" s="99" t="s">
        <v>355</v>
      </c>
      <c r="B209" s="94" t="s">
        <v>210</v>
      </c>
      <c r="C209" s="15">
        <f>C210</f>
        <v>0</v>
      </c>
      <c r="D209" s="15">
        <f t="shared" ref="D209:E209" si="81">D210</f>
        <v>0</v>
      </c>
      <c r="E209" s="15">
        <f t="shared" si="81"/>
        <v>0</v>
      </c>
    </row>
    <row r="210" spans="1:5" s="12" customFormat="1" ht="46.9" customHeight="1">
      <c r="A210" s="100" t="s">
        <v>337</v>
      </c>
      <c r="B210" s="94" t="s">
        <v>209</v>
      </c>
      <c r="C210" s="15">
        <f>C211</f>
        <v>0</v>
      </c>
      <c r="D210" s="15">
        <f t="shared" ref="D210:E210" si="82">D211</f>
        <v>0</v>
      </c>
      <c r="E210" s="15">
        <f t="shared" si="82"/>
        <v>0</v>
      </c>
    </row>
    <row r="211" spans="1:5" s="12" customFormat="1" ht="62.45" customHeight="1">
      <c r="A211" s="100" t="s">
        <v>211</v>
      </c>
      <c r="B211" s="94" t="s">
        <v>144</v>
      </c>
      <c r="C211" s="15">
        <f>C212+C213+C214</f>
        <v>0</v>
      </c>
      <c r="D211" s="15">
        <f t="shared" ref="D211:E211" si="83">D212+D213+D214</f>
        <v>0</v>
      </c>
      <c r="E211" s="15">
        <f t="shared" si="83"/>
        <v>0</v>
      </c>
    </row>
    <row r="212" spans="1:5" s="14" customFormat="1" ht="31.15" customHeight="1">
      <c r="A212" s="47" t="s">
        <v>142</v>
      </c>
      <c r="B212" s="36" t="s">
        <v>333</v>
      </c>
      <c r="C212" s="30">
        <v>0</v>
      </c>
      <c r="D212" s="27">
        <v>0</v>
      </c>
      <c r="E212" s="27">
        <v>0</v>
      </c>
    </row>
    <row r="213" spans="1:5" s="14" customFormat="1" ht="62.45" customHeight="1">
      <c r="A213" s="51" t="s">
        <v>357</v>
      </c>
      <c r="B213" s="36" t="s">
        <v>143</v>
      </c>
      <c r="C213" s="30">
        <v>0</v>
      </c>
      <c r="D213" s="30">
        <v>0</v>
      </c>
      <c r="E213" s="30">
        <v>0</v>
      </c>
    </row>
    <row r="214" spans="1:5" s="12" customFormat="1" ht="46.9" customHeight="1">
      <c r="A214" s="47" t="s">
        <v>334</v>
      </c>
      <c r="B214" s="36" t="s">
        <v>143</v>
      </c>
      <c r="C214" s="30">
        <v>0</v>
      </c>
      <c r="D214" s="30">
        <v>0</v>
      </c>
      <c r="E214" s="30">
        <v>0</v>
      </c>
    </row>
    <row r="215" spans="1:5" s="12" customFormat="1" ht="47.25">
      <c r="A215" s="76" t="s">
        <v>477</v>
      </c>
      <c r="B215" s="11" t="s">
        <v>115</v>
      </c>
      <c r="C215" s="25">
        <f>C216+C220+C224</f>
        <v>29470941.84</v>
      </c>
      <c r="D215" s="25">
        <f t="shared" ref="D215:E215" si="84">D216+D220+D224</f>
        <v>28998030.359999999</v>
      </c>
      <c r="E215" s="25">
        <f t="shared" si="84"/>
        <v>20531220.359999999</v>
      </c>
    </row>
    <row r="216" spans="1:5" s="12" customFormat="1" ht="31.5">
      <c r="A216" s="53" t="s">
        <v>444</v>
      </c>
      <c r="B216" s="11" t="s">
        <v>442</v>
      </c>
      <c r="C216" s="25">
        <f>C217</f>
        <v>732347.75</v>
      </c>
      <c r="D216" s="25">
        <f t="shared" ref="D216:E216" si="85">D217</f>
        <v>14751415.039999999</v>
      </c>
      <c r="E216" s="25">
        <f t="shared" si="85"/>
        <v>14751415.039999999</v>
      </c>
    </row>
    <row r="217" spans="1:5" s="12" customFormat="1" ht="31.5">
      <c r="A217" s="53" t="s">
        <v>443</v>
      </c>
      <c r="B217" s="11" t="s">
        <v>445</v>
      </c>
      <c r="C217" s="25">
        <f>C218+C219</f>
        <v>732347.75</v>
      </c>
      <c r="D217" s="25">
        <f t="shared" ref="D217:E217" si="86">D218+D219</f>
        <v>14751415.039999999</v>
      </c>
      <c r="E217" s="25">
        <f t="shared" si="86"/>
        <v>14751415.039999999</v>
      </c>
    </row>
    <row r="218" spans="1:5" s="12" customFormat="1" ht="47.25">
      <c r="A218" s="47" t="s">
        <v>145</v>
      </c>
      <c r="B218" s="5" t="s">
        <v>446</v>
      </c>
      <c r="C218" s="27">
        <v>0</v>
      </c>
      <c r="D218" s="27">
        <v>14013844.289999999</v>
      </c>
      <c r="E218" s="27">
        <v>14013844.289999999</v>
      </c>
    </row>
    <row r="219" spans="1:5" s="12" customFormat="1" ht="47.25">
      <c r="A219" s="47" t="s">
        <v>146</v>
      </c>
      <c r="B219" s="5" t="s">
        <v>446</v>
      </c>
      <c r="C219" s="27">
        <v>732347.75</v>
      </c>
      <c r="D219" s="27">
        <v>737570.75</v>
      </c>
      <c r="E219" s="27">
        <v>737570.75</v>
      </c>
    </row>
    <row r="220" spans="1:5" s="12" customFormat="1" ht="31.5">
      <c r="A220" s="53" t="s">
        <v>301</v>
      </c>
      <c r="B220" s="11" t="s">
        <v>391</v>
      </c>
      <c r="C220" s="25">
        <f>C221</f>
        <v>3902033.32</v>
      </c>
      <c r="D220" s="25">
        <f t="shared" ref="D220:E220" si="87">D221</f>
        <v>0</v>
      </c>
      <c r="E220" s="25">
        <f t="shared" si="87"/>
        <v>0</v>
      </c>
    </row>
    <row r="221" spans="1:5" s="12" customFormat="1" ht="31.5">
      <c r="A221" s="101" t="s">
        <v>302</v>
      </c>
      <c r="B221" s="11" t="s">
        <v>392</v>
      </c>
      <c r="C221" s="25">
        <f>C222+C223</f>
        <v>3902033.32</v>
      </c>
      <c r="D221" s="25">
        <f t="shared" ref="D221:E221" si="88">D222+D223</f>
        <v>0</v>
      </c>
      <c r="E221" s="25">
        <f t="shared" si="88"/>
        <v>0</v>
      </c>
    </row>
    <row r="222" spans="1:5" s="14" customFormat="1" ht="63">
      <c r="A222" s="87" t="s">
        <v>140</v>
      </c>
      <c r="B222" s="5" t="s">
        <v>393</v>
      </c>
      <c r="C222" s="27">
        <v>1951016.66</v>
      </c>
      <c r="D222" s="27">
        <v>0</v>
      </c>
      <c r="E222" s="27">
        <v>0</v>
      </c>
    </row>
    <row r="223" spans="1:5" s="14" customFormat="1" ht="63">
      <c r="A223" s="87" t="s">
        <v>141</v>
      </c>
      <c r="B223" s="5" t="s">
        <v>393</v>
      </c>
      <c r="C223" s="27">
        <v>1951016.66</v>
      </c>
      <c r="D223" s="27">
        <v>0</v>
      </c>
      <c r="E223" s="27">
        <v>0</v>
      </c>
    </row>
    <row r="224" spans="1:5" s="12" customFormat="1" ht="31.5">
      <c r="A224" s="53" t="s">
        <v>448</v>
      </c>
      <c r="B224" s="11" t="s">
        <v>447</v>
      </c>
      <c r="C224" s="25">
        <f>C225+C227+C232+C235</f>
        <v>24836560.77</v>
      </c>
      <c r="D224" s="25">
        <f t="shared" ref="D224:E224" si="89">D225+D227+D232+D235</f>
        <v>14246615.32</v>
      </c>
      <c r="E224" s="25">
        <f t="shared" si="89"/>
        <v>5779805.3200000003</v>
      </c>
    </row>
    <row r="225" spans="1:5" s="12" customFormat="1" ht="31.5">
      <c r="A225" s="53" t="s">
        <v>449</v>
      </c>
      <c r="B225" s="11" t="s">
        <v>450</v>
      </c>
      <c r="C225" s="25">
        <f>C226</f>
        <v>17449559.469999999</v>
      </c>
      <c r="D225" s="25">
        <f t="shared" ref="D225:E225" si="90">D226</f>
        <v>8470220.0999999996</v>
      </c>
      <c r="E225" s="25">
        <f t="shared" si="90"/>
        <v>903410.1</v>
      </c>
    </row>
    <row r="226" spans="1:5" s="12" customFormat="1" ht="15.75">
      <c r="A226" s="47" t="s">
        <v>170</v>
      </c>
      <c r="B226" s="5" t="s">
        <v>451</v>
      </c>
      <c r="C226" s="27">
        <f>17510165.55-60606.08</f>
        <v>17449559.469999999</v>
      </c>
      <c r="D226" s="27">
        <f>14501220.1-6031000</f>
        <v>8470220.0999999996</v>
      </c>
      <c r="E226" s="27">
        <v>903410.1</v>
      </c>
    </row>
    <row r="227" spans="1:5" s="12" customFormat="1" ht="31.5">
      <c r="A227" s="53" t="s">
        <v>372</v>
      </c>
      <c r="B227" s="11" t="s">
        <v>452</v>
      </c>
      <c r="C227" s="25">
        <f>C228+C229+C230+C231</f>
        <v>60606.080000000002</v>
      </c>
      <c r="D227" s="25">
        <f>D230+D231</f>
        <v>0</v>
      </c>
      <c r="E227" s="25">
        <f t="shared" ref="E227" si="91">E230+E231</f>
        <v>0</v>
      </c>
    </row>
    <row r="228" spans="1:5" s="12" customFormat="1" ht="31.5">
      <c r="A228" s="47" t="s">
        <v>455</v>
      </c>
      <c r="B228" s="5" t="s">
        <v>453</v>
      </c>
      <c r="C228" s="27">
        <v>0</v>
      </c>
      <c r="D228" s="27">
        <v>0</v>
      </c>
      <c r="E228" s="27">
        <v>0</v>
      </c>
    </row>
    <row r="229" spans="1:5" s="12" customFormat="1" ht="47.25">
      <c r="A229" s="47" t="s">
        <v>456</v>
      </c>
      <c r="B229" s="5" t="s">
        <v>453</v>
      </c>
      <c r="C229" s="27">
        <v>30303.040000000001</v>
      </c>
      <c r="D229" s="27">
        <v>0</v>
      </c>
      <c r="E229" s="27">
        <v>0</v>
      </c>
    </row>
    <row r="230" spans="1:5" s="12" customFormat="1" ht="31.5">
      <c r="A230" s="47" t="s">
        <v>457</v>
      </c>
      <c r="B230" s="5" t="s">
        <v>454</v>
      </c>
      <c r="C230" s="27">
        <v>0</v>
      </c>
      <c r="D230" s="27">
        <v>0</v>
      </c>
      <c r="E230" s="27">
        <v>0</v>
      </c>
    </row>
    <row r="231" spans="1:5" s="12" customFormat="1" ht="47.25">
      <c r="A231" s="47" t="s">
        <v>458</v>
      </c>
      <c r="B231" s="5" t="s">
        <v>454</v>
      </c>
      <c r="C231" s="27">
        <v>30303.040000000001</v>
      </c>
      <c r="D231" s="27">
        <v>0</v>
      </c>
      <c r="E231" s="27">
        <v>0</v>
      </c>
    </row>
    <row r="232" spans="1:5" s="12" customFormat="1" ht="47.25">
      <c r="A232" s="53" t="s">
        <v>462</v>
      </c>
      <c r="B232" s="11" t="s">
        <v>464</v>
      </c>
      <c r="C232" s="25">
        <f>C233+C234</f>
        <v>3406395.22</v>
      </c>
      <c r="D232" s="25">
        <f t="shared" ref="D232:E232" si="92">D233+D234</f>
        <v>3906395.22</v>
      </c>
      <c r="E232" s="25">
        <f t="shared" si="92"/>
        <v>3906395.22</v>
      </c>
    </row>
    <row r="233" spans="1:5" s="12" customFormat="1" ht="31.5">
      <c r="A233" s="47" t="s">
        <v>463</v>
      </c>
      <c r="B233" s="5" t="s">
        <v>465</v>
      </c>
      <c r="C233" s="27">
        <v>100000</v>
      </c>
      <c r="D233" s="27">
        <v>600000</v>
      </c>
      <c r="E233" s="27">
        <v>600000</v>
      </c>
    </row>
    <row r="234" spans="1:5" s="12" customFormat="1" ht="63">
      <c r="A234" s="47" t="s">
        <v>466</v>
      </c>
      <c r="B234" s="5" t="s">
        <v>473</v>
      </c>
      <c r="C234" s="27">
        <v>3306395.22</v>
      </c>
      <c r="D234" s="27">
        <v>3306395.22</v>
      </c>
      <c r="E234" s="27">
        <v>3306395.22</v>
      </c>
    </row>
    <row r="235" spans="1:5" s="12" customFormat="1" ht="47.25">
      <c r="A235" s="101" t="s">
        <v>467</v>
      </c>
      <c r="B235" s="11" t="s">
        <v>459</v>
      </c>
      <c r="C235" s="25">
        <f>C236+C237</f>
        <v>3920000</v>
      </c>
      <c r="D235" s="25">
        <f t="shared" ref="D235:E235" si="93">D236+D237</f>
        <v>1870000</v>
      </c>
      <c r="E235" s="25">
        <f t="shared" si="93"/>
        <v>970000</v>
      </c>
    </row>
    <row r="236" spans="1:5" s="14" customFormat="1" ht="15.75">
      <c r="A236" s="87" t="s">
        <v>493</v>
      </c>
      <c r="B236" s="5" t="s">
        <v>460</v>
      </c>
      <c r="C236" s="27">
        <v>3670000</v>
      </c>
      <c r="D236" s="27">
        <v>1820000</v>
      </c>
      <c r="E236" s="27">
        <v>920000</v>
      </c>
    </row>
    <row r="237" spans="1:5" s="14" customFormat="1" ht="31.5">
      <c r="A237" s="87" t="s">
        <v>394</v>
      </c>
      <c r="B237" s="5" t="s">
        <v>461</v>
      </c>
      <c r="C237" s="27">
        <v>250000</v>
      </c>
      <c r="D237" s="27">
        <v>50000</v>
      </c>
      <c r="E237" s="27">
        <v>50000</v>
      </c>
    </row>
    <row r="238" spans="1:5" s="4" customFormat="1" ht="31.5">
      <c r="A238" s="102" t="s">
        <v>485</v>
      </c>
      <c r="B238" s="94" t="s">
        <v>481</v>
      </c>
      <c r="C238" s="103">
        <f>C239</f>
        <v>0</v>
      </c>
      <c r="D238" s="103">
        <f t="shared" ref="D238:E240" si="94">D239</f>
        <v>0</v>
      </c>
      <c r="E238" s="103">
        <f t="shared" si="94"/>
        <v>0</v>
      </c>
    </row>
    <row r="239" spans="1:5" s="4" customFormat="1" ht="31.5">
      <c r="A239" s="102" t="s">
        <v>486</v>
      </c>
      <c r="B239" s="94" t="s">
        <v>482</v>
      </c>
      <c r="C239" s="103">
        <f>C240</f>
        <v>0</v>
      </c>
      <c r="D239" s="103">
        <f t="shared" si="94"/>
        <v>0</v>
      </c>
      <c r="E239" s="103">
        <f t="shared" si="94"/>
        <v>0</v>
      </c>
    </row>
    <row r="240" spans="1:5" s="4" customFormat="1" ht="63">
      <c r="A240" s="104" t="s">
        <v>487</v>
      </c>
      <c r="B240" s="105" t="s">
        <v>483</v>
      </c>
      <c r="C240" s="106">
        <f>C241</f>
        <v>0</v>
      </c>
      <c r="D240" s="106">
        <f t="shared" si="94"/>
        <v>0</v>
      </c>
      <c r="E240" s="106">
        <f t="shared" si="94"/>
        <v>0</v>
      </c>
    </row>
    <row r="241" spans="1:5" s="4" customFormat="1" ht="47.25">
      <c r="A241" s="107" t="s">
        <v>488</v>
      </c>
      <c r="B241" s="36" t="s">
        <v>484</v>
      </c>
      <c r="C241" s="108">
        <v>0</v>
      </c>
      <c r="D241" s="108">
        <v>0</v>
      </c>
      <c r="E241" s="108">
        <v>0</v>
      </c>
    </row>
    <row r="242" spans="1:5" s="12" customFormat="1" ht="31.5">
      <c r="A242" s="28" t="s">
        <v>214</v>
      </c>
      <c r="B242" s="11" t="s">
        <v>47</v>
      </c>
      <c r="C242" s="15">
        <f>C243</f>
        <v>304049333.61000001</v>
      </c>
      <c r="D242" s="15">
        <f t="shared" ref="D242:E242" si="95">D243</f>
        <v>283076989.32999998</v>
      </c>
      <c r="E242" s="15">
        <f t="shared" si="95"/>
        <v>283033522.01999998</v>
      </c>
    </row>
    <row r="243" spans="1:5" s="12" customFormat="1" ht="31.5">
      <c r="A243" s="45" t="s">
        <v>212</v>
      </c>
      <c r="B243" s="11" t="s">
        <v>156</v>
      </c>
      <c r="C243" s="15">
        <f>C244</f>
        <v>304049333.61000001</v>
      </c>
      <c r="D243" s="15">
        <f t="shared" ref="D243:E243" si="96">D244</f>
        <v>283076989.32999998</v>
      </c>
      <c r="E243" s="15">
        <f t="shared" si="96"/>
        <v>283033522.01999998</v>
      </c>
    </row>
    <row r="244" spans="1:5" s="12" customFormat="1" ht="15.75">
      <c r="A244" s="45" t="s">
        <v>213</v>
      </c>
      <c r="B244" s="11" t="s">
        <v>153</v>
      </c>
      <c r="C244" s="15">
        <f>C245+C246+C247+C248+C249+C250+C251+C252+C253+C254+C255+C256+C257+C258+C259+C260+C261+C262+C263+C264+C265+C266+C267+C268</f>
        <v>304049333.61000001</v>
      </c>
      <c r="D244" s="15">
        <f t="shared" ref="D244:E244" si="97">D245+D246+D247+D248+D249+D250+D251+D252+D253+D254+D255+D256+D257+D258+D259+D260+D261+D262+D263+D264+D265+D266+D267+D268</f>
        <v>283076989.32999998</v>
      </c>
      <c r="E244" s="15">
        <f t="shared" si="97"/>
        <v>283033522.01999998</v>
      </c>
    </row>
    <row r="245" spans="1:5" s="14" customFormat="1" ht="15.75">
      <c r="A245" s="44" t="s">
        <v>311</v>
      </c>
      <c r="B245" s="5" t="s">
        <v>91</v>
      </c>
      <c r="C245" s="30">
        <v>4044315.13</v>
      </c>
      <c r="D245" s="30">
        <v>3914315.13</v>
      </c>
      <c r="E245" s="30">
        <v>3914315.13</v>
      </c>
    </row>
    <row r="246" spans="1:5" s="14" customFormat="1" ht="31.5">
      <c r="A246" s="44" t="s">
        <v>31</v>
      </c>
      <c r="B246" s="5" t="s">
        <v>92</v>
      </c>
      <c r="C246" s="38">
        <v>146847792.53</v>
      </c>
      <c r="D246" s="38">
        <v>152892557.69</v>
      </c>
      <c r="E246" s="38">
        <v>154490368.69</v>
      </c>
    </row>
    <row r="247" spans="1:5" s="14" customFormat="1" ht="15.75">
      <c r="A247" s="44" t="s">
        <v>317</v>
      </c>
      <c r="B247" s="5" t="s">
        <v>93</v>
      </c>
      <c r="C247" s="30">
        <v>3417600</v>
      </c>
      <c r="D247" s="30">
        <v>3417676.4</v>
      </c>
      <c r="E247" s="30">
        <v>3417676.4</v>
      </c>
    </row>
    <row r="248" spans="1:5" s="14" customFormat="1" ht="15.75">
      <c r="A248" s="44" t="s">
        <v>318</v>
      </c>
      <c r="B248" s="5" t="s">
        <v>335</v>
      </c>
      <c r="C248" s="30">
        <v>1863200</v>
      </c>
      <c r="D248" s="30">
        <v>1863219.22</v>
      </c>
      <c r="E248" s="30">
        <v>1863219.22</v>
      </c>
    </row>
    <row r="249" spans="1:5" s="14" customFormat="1" ht="15.75">
      <c r="A249" s="44" t="s">
        <v>32</v>
      </c>
      <c r="B249" s="5" t="s">
        <v>94</v>
      </c>
      <c r="C249" s="30">
        <v>2277050.08</v>
      </c>
      <c r="D249" s="30">
        <v>2368158.04</v>
      </c>
      <c r="E249" s="30">
        <v>2368158.04</v>
      </c>
    </row>
    <row r="250" spans="1:5" s="14" customFormat="1" ht="15.75">
      <c r="A250" s="44" t="s">
        <v>470</v>
      </c>
      <c r="B250" s="5" t="s">
        <v>95</v>
      </c>
      <c r="C250" s="27">
        <v>18000000</v>
      </c>
      <c r="D250" s="27">
        <v>500000</v>
      </c>
      <c r="E250" s="27">
        <v>500000</v>
      </c>
    </row>
    <row r="251" spans="1:5" s="14" customFormat="1" ht="31.5">
      <c r="A251" s="44" t="s">
        <v>469</v>
      </c>
      <c r="B251" s="5" t="s">
        <v>468</v>
      </c>
      <c r="C251" s="27">
        <v>4000000</v>
      </c>
      <c r="D251" s="27">
        <v>0</v>
      </c>
      <c r="E251" s="27">
        <v>0</v>
      </c>
    </row>
    <row r="252" spans="1:5" s="14" customFormat="1" ht="31.5">
      <c r="A252" s="44" t="s">
        <v>29</v>
      </c>
      <c r="B252" s="5" t="s">
        <v>96</v>
      </c>
      <c r="C252" s="30">
        <v>100000</v>
      </c>
      <c r="D252" s="30">
        <v>100000</v>
      </c>
      <c r="E252" s="30">
        <v>100000</v>
      </c>
    </row>
    <row r="253" spans="1:5" s="14" customFormat="1" ht="15.75">
      <c r="A253" s="44" t="s">
        <v>27</v>
      </c>
      <c r="B253" s="5" t="s">
        <v>258</v>
      </c>
      <c r="C253" s="27">
        <v>25000</v>
      </c>
      <c r="D253" s="27">
        <v>50000</v>
      </c>
      <c r="E253" s="27">
        <v>50000</v>
      </c>
    </row>
    <row r="254" spans="1:5" s="14" customFormat="1" ht="31.5" outlineLevel="5">
      <c r="A254" s="47" t="s">
        <v>319</v>
      </c>
      <c r="B254" s="5" t="s">
        <v>344</v>
      </c>
      <c r="C254" s="27">
        <v>200000</v>
      </c>
      <c r="D254" s="27">
        <v>150000</v>
      </c>
      <c r="E254" s="27">
        <v>150000</v>
      </c>
    </row>
    <row r="255" spans="1:5" s="14" customFormat="1" ht="31.5" outlineLevel="5">
      <c r="A255" s="54" t="s">
        <v>472</v>
      </c>
      <c r="B255" s="40" t="s">
        <v>471</v>
      </c>
      <c r="C255" s="27">
        <v>400000</v>
      </c>
      <c r="D255" s="27">
        <v>400000</v>
      </c>
      <c r="E255" s="27">
        <v>400000</v>
      </c>
    </row>
    <row r="256" spans="1:5" s="14" customFormat="1" ht="15.75" outlineLevel="5">
      <c r="A256" s="54" t="s">
        <v>298</v>
      </c>
      <c r="B256" s="40" t="s">
        <v>99</v>
      </c>
      <c r="C256" s="27">
        <v>8323199.0499999998</v>
      </c>
      <c r="D256" s="27">
        <f>3680573.3-1268993.18</f>
        <v>2411580.12</v>
      </c>
      <c r="E256" s="27">
        <v>2680573.2999999998</v>
      </c>
    </row>
    <row r="257" spans="1:5" s="14" customFormat="1" ht="31.5">
      <c r="A257" s="47" t="s">
        <v>37</v>
      </c>
      <c r="B257" s="5" t="s">
        <v>97</v>
      </c>
      <c r="C257" s="39">
        <v>1125280</v>
      </c>
      <c r="D257" s="39">
        <v>1000000</v>
      </c>
      <c r="E257" s="65">
        <v>1000000</v>
      </c>
    </row>
    <row r="258" spans="1:5" s="14" customFormat="1" ht="47.25">
      <c r="A258" s="51" t="s">
        <v>33</v>
      </c>
      <c r="B258" s="8" t="s">
        <v>155</v>
      </c>
      <c r="C258" s="27">
        <v>2637416</v>
      </c>
      <c r="D258" s="27">
        <v>2887136</v>
      </c>
      <c r="E258" s="27">
        <v>2887136</v>
      </c>
    </row>
    <row r="259" spans="1:5" s="14" customFormat="1" ht="47.25">
      <c r="A259" s="56" t="s">
        <v>49</v>
      </c>
      <c r="B259" s="5" t="s">
        <v>215</v>
      </c>
      <c r="C259" s="30">
        <v>18036</v>
      </c>
      <c r="D259" s="30">
        <v>223621</v>
      </c>
      <c r="E259" s="30">
        <v>18036</v>
      </c>
    </row>
    <row r="260" spans="1:5" s="14" customFormat="1" ht="78.75">
      <c r="A260" s="57" t="s">
        <v>343</v>
      </c>
      <c r="B260" s="5" t="s">
        <v>69</v>
      </c>
      <c r="C260" s="27">
        <v>1106149</v>
      </c>
      <c r="D260" s="30">
        <v>1106149</v>
      </c>
      <c r="E260" s="27">
        <v>1106149</v>
      </c>
    </row>
    <row r="261" spans="1:5" s="14" customFormat="1" ht="31.5">
      <c r="A261" s="44" t="s">
        <v>41</v>
      </c>
      <c r="B261" s="5" t="s">
        <v>98</v>
      </c>
      <c r="C261" s="30">
        <v>102306465.88</v>
      </c>
      <c r="D261" s="30">
        <v>102150793.87</v>
      </c>
      <c r="E261" s="30">
        <v>100150793.87</v>
      </c>
    </row>
    <row r="262" spans="1:5" s="14" customFormat="1" ht="31.5">
      <c r="A262" s="44" t="s">
        <v>34</v>
      </c>
      <c r="B262" s="5" t="s">
        <v>350</v>
      </c>
      <c r="C262" s="30">
        <v>1672275.22</v>
      </c>
      <c r="D262" s="30">
        <v>1732786.11</v>
      </c>
      <c r="E262" s="30">
        <v>1802098.36</v>
      </c>
    </row>
    <row r="263" spans="1:5" s="14" customFormat="1" ht="31.5">
      <c r="A263" s="44" t="s">
        <v>36</v>
      </c>
      <c r="B263" s="5" t="s">
        <v>351</v>
      </c>
      <c r="C263" s="30">
        <v>1275735.78</v>
      </c>
      <c r="D263" s="30">
        <v>1333143.8899999999</v>
      </c>
      <c r="E263" s="30">
        <v>1386469.64</v>
      </c>
    </row>
    <row r="264" spans="1:5" s="14" customFormat="1" ht="47.25">
      <c r="A264" s="51" t="s">
        <v>35</v>
      </c>
      <c r="B264" s="41" t="s">
        <v>154</v>
      </c>
      <c r="C264" s="27">
        <v>1219463</v>
      </c>
      <c r="D264" s="27">
        <v>1265642</v>
      </c>
      <c r="E264" s="27">
        <v>1313668</v>
      </c>
    </row>
    <row r="265" spans="1:5" s="14" customFormat="1" ht="47.25">
      <c r="A265" s="58" t="s">
        <v>65</v>
      </c>
      <c r="B265" s="33" t="s">
        <v>278</v>
      </c>
      <c r="C265" s="27">
        <v>5372.86</v>
      </c>
      <c r="D265" s="27">
        <v>5587.78</v>
      </c>
      <c r="E265" s="27">
        <v>5811.29</v>
      </c>
    </row>
    <row r="266" spans="1:5" s="14" customFormat="1" ht="47.25">
      <c r="A266" s="54" t="s">
        <v>359</v>
      </c>
      <c r="B266" s="33" t="s">
        <v>78</v>
      </c>
      <c r="C266" s="27">
        <v>3387.08</v>
      </c>
      <c r="D266" s="27">
        <v>3387.08</v>
      </c>
      <c r="E266" s="27">
        <v>3387.08</v>
      </c>
    </row>
    <row r="267" spans="1:5" s="14" customFormat="1" ht="47.25">
      <c r="A267" s="55" t="s">
        <v>151</v>
      </c>
      <c r="B267" s="34" t="s">
        <v>216</v>
      </c>
      <c r="C267" s="30">
        <v>2607137</v>
      </c>
      <c r="D267" s="30">
        <v>2705118</v>
      </c>
      <c r="E267" s="30">
        <v>2807019</v>
      </c>
    </row>
    <row r="268" spans="1:5" s="14" customFormat="1" ht="47.25">
      <c r="A268" s="66" t="s">
        <v>312</v>
      </c>
      <c r="B268" s="8" t="s">
        <v>116</v>
      </c>
      <c r="C268" s="27">
        <v>574459</v>
      </c>
      <c r="D268" s="27">
        <v>596118</v>
      </c>
      <c r="E268" s="27">
        <v>618643</v>
      </c>
    </row>
    <row r="269" spans="1:5" s="14" customFormat="1" ht="15.6" customHeight="1">
      <c r="A269" s="45" t="s">
        <v>28</v>
      </c>
      <c r="B269" s="11"/>
      <c r="C269" s="15">
        <f>C10+C13+C65+C80+C108+C137+C143+C155+C164+C179+C184+C188+C199+C203+C209+C215+C242</f>
        <v>1493319295.72</v>
      </c>
      <c r="D269" s="15">
        <f>D10+D13+D65+D80+D108+D137+D143+D155+D164+D179+D184+D188+D199+D203+D209+D215+D242</f>
        <v>1458600115.6500001</v>
      </c>
      <c r="E269" s="15">
        <f>E10+E13+E65+E80+E108+E137+E143+E155+E164+E179+E184+E188+E199+E203+E209+E215+E242</f>
        <v>1367944529.8099999</v>
      </c>
    </row>
    <row r="270" spans="1:5" s="16" customFormat="1" ht="15">
      <c r="A270" s="59"/>
      <c r="C270" s="67"/>
      <c r="D270" s="68"/>
      <c r="E270" s="67"/>
    </row>
    <row r="271" spans="1:5" s="12" customFormat="1" ht="15" customHeight="1">
      <c r="A271" s="60"/>
      <c r="B271" s="14"/>
      <c r="C271" s="14"/>
      <c r="D271" s="18"/>
      <c r="E271" s="14"/>
    </row>
    <row r="272" spans="1:5" s="12" customFormat="1" ht="15.75">
      <c r="A272" s="61"/>
      <c r="B272" s="14"/>
      <c r="C272" s="13"/>
      <c r="D272" s="19"/>
      <c r="E272" s="13"/>
    </row>
    <row r="273" spans="1:5" s="12" customFormat="1" ht="15.75">
      <c r="A273" s="60"/>
      <c r="B273" s="14"/>
      <c r="C273" s="13"/>
      <c r="D273" s="13"/>
      <c r="E273" s="13"/>
    </row>
    <row r="274" spans="1:5" s="12" customFormat="1" ht="15.75">
      <c r="A274" s="61"/>
      <c r="B274" s="14"/>
      <c r="C274" s="13"/>
      <c r="D274" s="13"/>
      <c r="E274" s="13"/>
    </row>
    <row r="275" spans="1:5" s="12" customFormat="1" ht="15.75">
      <c r="A275" s="60"/>
      <c r="B275" s="14"/>
      <c r="C275" s="13"/>
      <c r="D275" s="13"/>
      <c r="E275" s="13"/>
    </row>
    <row r="276" spans="1:5" s="12" customFormat="1" ht="15.75">
      <c r="A276" s="60"/>
      <c r="B276" s="14"/>
      <c r="C276" s="13"/>
      <c r="D276" s="13"/>
      <c r="E276" s="13"/>
    </row>
    <row r="277" spans="1:5" s="12" customFormat="1" ht="15.75">
      <c r="A277" s="60"/>
      <c r="B277" s="14"/>
      <c r="C277" s="14"/>
      <c r="D277" s="18"/>
    </row>
    <row r="278" spans="1:5" s="12" customFormat="1" ht="15.75">
      <c r="A278" s="60"/>
      <c r="B278" s="14"/>
      <c r="C278" s="14"/>
      <c r="D278" s="18"/>
    </row>
    <row r="279" spans="1:5" s="12" customFormat="1" ht="15.75">
      <c r="A279" s="60"/>
      <c r="B279" s="14"/>
      <c r="C279" s="14"/>
      <c r="D279" s="18"/>
    </row>
    <row r="280" spans="1:5" s="12" customFormat="1" ht="15.75">
      <c r="A280" s="60"/>
      <c r="B280" s="14"/>
      <c r="C280" s="14"/>
      <c r="D280" s="18"/>
    </row>
    <row r="281" spans="1:5" s="12" customFormat="1" ht="15.75">
      <c r="A281" s="60"/>
      <c r="B281" s="14"/>
      <c r="C281" s="14"/>
      <c r="D281" s="18"/>
    </row>
    <row r="282" spans="1:5" s="12" customFormat="1" ht="15.75">
      <c r="A282" s="60"/>
      <c r="B282" s="14"/>
      <c r="C282" s="14"/>
      <c r="D282" s="18"/>
    </row>
    <row r="283" spans="1:5" s="12" customFormat="1" ht="15.75">
      <c r="A283" s="60"/>
      <c r="B283" s="14"/>
      <c r="C283" s="14"/>
      <c r="D283" s="18"/>
    </row>
    <row r="284" spans="1:5" s="20" customFormat="1" ht="18.75" customHeight="1">
      <c r="A284" s="59"/>
      <c r="B284" s="16"/>
      <c r="C284" s="16"/>
      <c r="D284" s="17"/>
    </row>
    <row r="285" spans="1:5" s="20" customFormat="1" ht="23.65" customHeight="1">
      <c r="A285" s="59"/>
      <c r="B285" s="16"/>
      <c r="C285" s="16"/>
      <c r="D285" s="17"/>
    </row>
    <row r="286" spans="1:5" s="20" customFormat="1" ht="15" customHeight="1">
      <c r="A286" s="59"/>
      <c r="B286" s="16"/>
      <c r="C286" s="16"/>
      <c r="D286" s="17"/>
    </row>
    <row r="287" spans="1:5" s="20" customFormat="1" ht="15.75">
      <c r="A287" s="59"/>
      <c r="B287" s="16"/>
      <c r="C287" s="16"/>
      <c r="D287" s="17"/>
    </row>
    <row r="288" spans="1:5" s="20" customFormat="1" ht="15.95" customHeight="1">
      <c r="A288" s="59"/>
      <c r="B288" s="16"/>
      <c r="C288" s="16"/>
      <c r="D288" s="17"/>
    </row>
    <row r="289" spans="1:5" ht="15">
      <c r="A289" s="59"/>
      <c r="B289" s="16"/>
      <c r="C289" s="16"/>
      <c r="D289" s="17"/>
    </row>
    <row r="290" spans="1:5" ht="12.95" customHeight="1">
      <c r="A290" s="59"/>
      <c r="B290" s="16"/>
      <c r="C290" s="16"/>
      <c r="D290" s="17"/>
    </row>
    <row r="291" spans="1:5" ht="15">
      <c r="A291" s="59"/>
      <c r="B291" s="16"/>
      <c r="C291" s="16"/>
      <c r="D291" s="17"/>
    </row>
    <row r="292" spans="1:5" s="21" customFormat="1" ht="15">
      <c r="A292" s="59"/>
      <c r="B292" s="16"/>
      <c r="C292" s="16"/>
      <c r="D292" s="17"/>
      <c r="E292" s="2"/>
    </row>
    <row r="293" spans="1:5" s="21" customFormat="1">
      <c r="A293" s="42"/>
      <c r="B293" s="2"/>
      <c r="C293" s="2"/>
      <c r="D293" s="22"/>
      <c r="E293" s="2"/>
    </row>
    <row r="294" spans="1:5" s="21" customFormat="1">
      <c r="A294" s="42"/>
      <c r="B294" s="2"/>
      <c r="C294" s="2"/>
      <c r="D294" s="22"/>
      <c r="E294" s="2"/>
    </row>
  </sheetData>
  <mergeCells count="6">
    <mergeCell ref="B2:E2"/>
    <mergeCell ref="D4:E4"/>
    <mergeCell ref="D1:E1"/>
    <mergeCell ref="D3:E3"/>
    <mergeCell ref="D7:E7"/>
    <mergeCell ref="A6:E6"/>
  </mergeCells>
  <pageMargins left="0.98425196850393704" right="0.59055118110236227" top="0.35433070866141736" bottom="0.43307086614173229" header="0.15748031496062992" footer="0.31496062992125984"/>
  <pageSetup paperSize="9" scale="76" fitToHeight="17" orientation="landscape" r:id="rId1"/>
  <headerFooter alignWithMargins="0">
    <oddHeader>&amp;R&amp;P</oddHeader>
  </headerFooter>
  <rowBreaks count="1" manualBreakCount="1">
    <brk id="262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пограммная 1 чтение</vt:lpstr>
      <vt:lpstr>'пограммная 1 чтение'!Область_печати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mitronin</dc:creator>
  <cp:lastModifiedBy>user</cp:lastModifiedBy>
  <cp:lastPrinted>2024-10-15T23:28:33Z</cp:lastPrinted>
  <dcterms:created xsi:type="dcterms:W3CDTF">2002-10-08T15:02:13Z</dcterms:created>
  <dcterms:modified xsi:type="dcterms:W3CDTF">2024-10-17T02:24:22Z</dcterms:modified>
</cp:coreProperties>
</file>